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09"/>
  <workbookPr codeName="ThisWorkbook" defaultThemeVersion="124226"/>
  <mc:AlternateContent xmlns:mc="http://schemas.openxmlformats.org/markup-compatibility/2006">
    <mc:Choice Requires="x15">
      <x15ac:absPath xmlns:x15ac="http://schemas.microsoft.com/office/spreadsheetml/2010/11/ac" url="O:\APC Silnice\827_2020 Rekonstrukce chodníku ul. Vysocká Žďár nad Sázavou\soupis prací 2023\"/>
    </mc:Choice>
  </mc:AlternateContent>
  <xr:revisionPtr revIDLastSave="0" documentId="8_{A5F6033D-E6B6-4337-8AE2-4E7958081EC6}" xr6:coauthVersionLast="47" xr6:coauthVersionMax="47" xr10:uidLastSave="{00000000-0000-0000-0000-000000000000}"/>
  <bookViews>
    <workbookView xWindow="-25320" yWindow="-120" windowWidth="25440" windowHeight="15390" xr2:uid="{00000000-000D-0000-FFFF-FFFF00000000}"/>
  </bookViews>
  <sheets>
    <sheet name="Stavba" sheetId="1" r:id="rId1"/>
    <sheet name="VzorPolozky" sheetId="10" state="hidden" r:id="rId2"/>
    <sheet name="Pokyny pro vyplnění" sheetId="11" r:id="rId3"/>
    <sheet name="VON 1 Naklady" sheetId="12" r:id="rId4"/>
  </sheets>
  <externalReferences>
    <externalReference r:id="rId5"/>
  </externalReferences>
  <definedNames>
    <definedName name="CelkemDPHVypocet" localSheetId="0">Stavba!$H$42</definedName>
    <definedName name="CenaCelkem">Stavba!$G$29</definedName>
    <definedName name="CenaCelkemBezDPH">Stavba!$G$28</definedName>
    <definedName name="CenaCelkemVypocet" localSheetId="0">Stavba!$I$42</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3">'VON 1 Naklady'!$1:$7</definedName>
    <definedName name="oadresa">Stavba!$D$6</definedName>
    <definedName name="Objednatel" localSheetId="0">Stavba!$D$5</definedName>
    <definedName name="Objekt" localSheetId="0">Stavba!$B$38</definedName>
    <definedName name="_xlnm.Print_Area" localSheetId="0">Stavba!$A$1:$J$125</definedName>
    <definedName name="_xlnm.Print_Area" localSheetId="3">'VON 1 Naklady'!$A$1:$Y$20</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Stavba!$F$42</definedName>
    <definedName name="ZakladDPHZakl">Stavba!$G$25</definedName>
    <definedName name="ZakladDPHZaklVypocet" localSheetId="0">Stavba!$G$42</definedName>
    <definedName name="ZaObjednatele">Stavba!$G$34</definedName>
    <definedName name="Zaokrouhleni">Stavba!$G$27</definedName>
    <definedName name="ZaZhotovitele">Stavba!$D$34</definedName>
    <definedName name="Zhotovitel">Stavba!$D$11:$G$11</definedName>
  </definedNames>
  <calcPr calcId="191028"/>
  <customWorkbookViews>
    <customWorkbookView name="Radim" guid="{B7E7C763-C459-487D-8ABA-5CFDDFBD5A84}" maximized="1" xWindow="-8" yWindow="-8" windowWidth="1296" windowHeight="104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4" i="1" l="1"/>
  <c r="I125" i="1" s="1"/>
  <c r="I123" i="1"/>
  <c r="G41" i="1"/>
  <c r="F41" i="1"/>
  <c r="G40" i="1"/>
  <c r="H40" i="1" s="1"/>
  <c r="I40" i="1" s="1"/>
  <c r="F40" i="1"/>
  <c r="G39" i="1"/>
  <c r="F39" i="1"/>
  <c r="G19" i="12"/>
  <c r="G9" i="12"/>
  <c r="G8" i="12" s="1"/>
  <c r="I9" i="12"/>
  <c r="I8" i="12" s="1"/>
  <c r="K9" i="12"/>
  <c r="K8" i="12" s="1"/>
  <c r="O9" i="12"/>
  <c r="O8" i="12" s="1"/>
  <c r="Q9" i="12"/>
  <c r="Q8" i="12" s="1"/>
  <c r="V9" i="12"/>
  <c r="V8" i="12" s="1"/>
  <c r="G11" i="12"/>
  <c r="G10" i="12" s="1"/>
  <c r="I11" i="12"/>
  <c r="K11" i="12"/>
  <c r="K10" i="12" s="1"/>
  <c r="M11" i="12"/>
  <c r="O11" i="12"/>
  <c r="O10" i="12" s="1"/>
  <c r="Q11" i="12"/>
  <c r="V11" i="12"/>
  <c r="V10" i="12" s="1"/>
  <c r="G12" i="12"/>
  <c r="I12" i="12"/>
  <c r="K12" i="12"/>
  <c r="M12" i="12"/>
  <c r="O12" i="12"/>
  <c r="Q12" i="12"/>
  <c r="V12" i="12"/>
  <c r="G13" i="12"/>
  <c r="M13" i="12" s="1"/>
  <c r="I13" i="12"/>
  <c r="K13" i="12"/>
  <c r="O13" i="12"/>
  <c r="Q13" i="12"/>
  <c r="V13" i="12"/>
  <c r="G14" i="12"/>
  <c r="I14" i="12"/>
  <c r="I10" i="12" s="1"/>
  <c r="K14" i="12"/>
  <c r="M14" i="12"/>
  <c r="O14" i="12"/>
  <c r="Q14" i="12"/>
  <c r="Q10" i="12" s="1"/>
  <c r="V14" i="12"/>
  <c r="G15" i="12"/>
  <c r="I15" i="12"/>
  <c r="K15" i="12"/>
  <c r="M15" i="12"/>
  <c r="O15" i="12"/>
  <c r="Q15" i="12"/>
  <c r="V15" i="12"/>
  <c r="G16" i="12"/>
  <c r="I16" i="12"/>
  <c r="K16" i="12"/>
  <c r="M16" i="12"/>
  <c r="O16" i="12"/>
  <c r="Q16" i="12"/>
  <c r="V16" i="12"/>
  <c r="G17" i="12"/>
  <c r="M17" i="12" s="1"/>
  <c r="I17" i="12"/>
  <c r="K17" i="12"/>
  <c r="O17" i="12"/>
  <c r="Q17" i="12"/>
  <c r="V17" i="12"/>
  <c r="AE19" i="12"/>
  <c r="AF19" i="12"/>
  <c r="I20" i="1"/>
  <c r="I19" i="1"/>
  <c r="I18" i="1"/>
  <c r="I17" i="1"/>
  <c r="I16"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F42" i="1"/>
  <c r="G42" i="1"/>
  <c r="G25" i="1" s="1"/>
  <c r="A25" i="1" s="1"/>
  <c r="H39" i="1"/>
  <c r="I39" i="1" s="1"/>
  <c r="I42" i="1" s="1"/>
  <c r="J28" i="1"/>
  <c r="J26" i="1"/>
  <c r="G38" i="1"/>
  <c r="F38" i="1"/>
  <c r="J23" i="1"/>
  <c r="J24" i="1"/>
  <c r="J25" i="1"/>
  <c r="J27" i="1"/>
  <c r="E24" i="1"/>
  <c r="E26" i="1"/>
  <c r="J124" i="1" l="1"/>
  <c r="J125" i="1" s="1"/>
  <c r="J123" i="1"/>
  <c r="H41" i="1"/>
  <c r="I41" i="1" s="1"/>
  <c r="G26" i="1"/>
  <c r="A26" i="1"/>
  <c r="G28" i="1"/>
  <c r="G23" i="1"/>
  <c r="M10" i="12"/>
  <c r="M9" i="12"/>
  <c r="M8" i="12" s="1"/>
  <c r="I21" i="1"/>
  <c r="J40" i="1"/>
  <c r="J41" i="1"/>
  <c r="J39" i="1"/>
  <c r="J42" i="1" s="1"/>
  <c r="H42" i="1"/>
  <c r="A23" i="1" l="1"/>
  <c r="G24" i="1" l="1"/>
  <c r="A27" i="1" s="1"/>
  <c r="A29" i="1" s="1"/>
  <c r="G29" i="1" s="1"/>
  <c r="G27" i="1" s="1"/>
  <c r="A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Leitgebová Hana</author>
  </authors>
  <commentList>
    <comment ref="S6" authorId="0" shapeId="0" xr:uid="{A078414A-48E3-497F-BAB1-184D273B166C}">
      <text>
        <r>
          <rPr>
            <sz val="9"/>
            <color indexed="81"/>
            <rFont val="Tahoma"/>
            <family val="2"/>
            <charset val="238"/>
          </rPr>
          <t>Jedná se o informaci, zda se jedná o položku, která je do rozpočtu zadána z cenové soustavy RTS, nebo vlastní.</t>
        </r>
      </text>
    </comment>
    <comment ref="T6" authorId="0" shapeId="0" xr:uid="{488EF911-C445-40EA-825E-8C47CD7BD36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<sst xmlns="http://schemas.openxmlformats.org/spreadsheetml/2006/main" count="260" uniqueCount="174">
  <si>
    <t>#RTSROZP#</t>
  </si>
  <si>
    <t>Soupis stavebních prací, dodávek a služeb</t>
  </si>
  <si>
    <t>Stavba:</t>
  </si>
  <si>
    <t>827/2020_VRN</t>
  </si>
  <si>
    <t>Rekonstrukce chodníku ul. Vysocká Žďár nad Sázavou</t>
  </si>
  <si>
    <t>Objekt:</t>
  </si>
  <si>
    <t>VON</t>
  </si>
  <si>
    <t>Ostatní a vedlejší náklady</t>
  </si>
  <si>
    <t>Rozpočet:</t>
  </si>
  <si>
    <t>1</t>
  </si>
  <si>
    <t>Zadavatel</t>
  </si>
  <si>
    <t>Město Žďár nad Sázavou</t>
  </si>
  <si>
    <t>IČO:</t>
  </si>
  <si>
    <t>00295841</t>
  </si>
  <si>
    <t>Žižkova 227/1</t>
  </si>
  <si>
    <t>DIČ:</t>
  </si>
  <si>
    <t>CZ00295841</t>
  </si>
  <si>
    <t>59101</t>
  </si>
  <si>
    <t>Žďár nad Sázavou-Žďár nad Sázavou 1</t>
  </si>
  <si>
    <t>Projektant:</t>
  </si>
  <si>
    <t>APC SILNICE s.r.o.</t>
  </si>
  <si>
    <t>60705981</t>
  </si>
  <si>
    <t>Jana Babáka 11</t>
  </si>
  <si>
    <t>CZ60705981</t>
  </si>
  <si>
    <t>61200</t>
  </si>
  <si>
    <t>Brno-Královo Pole</t>
  </si>
  <si>
    <t>Zhotovitel:</t>
  </si>
  <si>
    <t>Vypracoval:</t>
  </si>
  <si>
    <t>Rozpis ceny</t>
  </si>
  <si>
    <t>Celkem</t>
  </si>
  <si>
    <t>HSV</t>
  </si>
  <si>
    <t>PSV</t>
  </si>
  <si>
    <t>MON</t>
  </si>
  <si>
    <t>VN</t>
  </si>
  <si>
    <t>Vedlejší náklady</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</si>
  <si>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</si>
  <si>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</si>
  <si>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</si>
  <si>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</si>
  <si>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</si>
  <si>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</si>
  <si>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</si>
  <si>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</si>
  <si>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</si>
  <si>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</si>
  <si>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</si>
  <si>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</si>
  <si>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</si>
  <si>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</si>
  <si>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</si>
  <si>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</si>
  <si>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</si>
  <si>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</si>
  <si>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</si>
  <si>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</si>
  <si>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</si>
  <si>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</si>
  <si>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</si>
  <si>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Celkem za stavbu</t>
  </si>
  <si>
    <t>#POPS</t>
  </si>
  <si>
    <t>Popis stavby: 827/2020_VRN - Rekonstrukce chodníku ul. Vysocká Žďár nad Sázavou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</si>
  <si>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</si>
  <si>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</si>
  <si>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</si>
  <si>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</si>
  <si>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</si>
  <si>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</si>
  <si>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</si>
  <si>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</si>
  <si>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</si>
  <si>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</si>
  <si>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</si>
  <si>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</si>
  <si>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</si>
  <si>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</si>
  <si>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</si>
  <si>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</si>
  <si>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</si>
  <si>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</si>
  <si>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</si>
  <si>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</si>
  <si>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</si>
  <si>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</si>
  <si>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</si>
  <si>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</si>
  <si>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</si>
  <si>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</si>
  <si>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</si>
  <si>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</si>
  <si>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</si>
  <si>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</si>
  <si>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</si>
  <si>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</si>
  <si>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</si>
  <si>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</si>
  <si>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</si>
  <si>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</si>
  <si>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</si>
  <si>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</si>
  <si>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</si>
  <si>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</si>
  <si>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</si>
  <si>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</si>
  <si>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</si>
  <si>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</si>
  <si>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</si>
  <si>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VON - Ostatní a vedlejší náklady</t>
  </si>
  <si>
    <t>#POPR</t>
  </si>
  <si>
    <t>Popis rozpočtu: 1 - Ostatní a vedlejší náklady</t>
  </si>
  <si>
    <t>Rekapitulace dílů</t>
  </si>
  <si>
    <t>Typ dílu</t>
  </si>
  <si>
    <t xml:space="preserve">Položkový rozpočet </t>
  </si>
  <si>
    <t>S:</t>
  </si>
  <si>
    <t>O:</t>
  </si>
  <si>
    <t>R:</t>
  </si>
  <si>
    <t>Pokyny pro vyplnění</t>
  </si>
  <si>
    <t>Ve všech listech tohoto souboru můžete měnit pouze buňky s modrým pozadím. Jedná se o tyto údaje : 
- údaje o firmě
- jednotkové ceny položek zadané na maximálně dvě desetinná místa</t>
  </si>
  <si>
    <t>Soupis vedlejších a ostatních nákladů</t>
  </si>
  <si>
    <t>#TypZaznamu#</t>
  </si>
  <si>
    <t>STA</t>
  </si>
  <si>
    <t>NAK</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</si>
  <si>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</si>
  <si>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</si>
  <si>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</si>
  <si>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</si>
  <si>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</si>
  <si>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</si>
  <si>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</si>
  <si>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</si>
  <si>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</si>
  <si>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</si>
  <si>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</si>
  <si>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</si>
  <si>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</si>
  <si>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</si>
  <si>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</si>
  <si>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</si>
  <si>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</si>
  <si>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</si>
  <si>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</si>
  <si>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</si>
  <si>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</si>
  <si>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</si>
  <si>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</si>
  <si>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</si>
  <si>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</si>
  <si>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</si>
  <si>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</si>
  <si>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</si>
  <si>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 R</t>
  </si>
  <si>
    <t>Zařízení staveniště</t>
  </si>
  <si>
    <t>Soubor</t>
  </si>
  <si>
    <t>RTS 23/ II</t>
  </si>
  <si>
    <t>Indiv</t>
  </si>
  <si>
    <t>VRN</t>
  </si>
  <si>
    <t>Běžná</t>
  </si>
  <si>
    <t>POL99_8</t>
  </si>
  <si>
    <t>R-005PC01</t>
  </si>
  <si>
    <t>Působení geotechnika</t>
  </si>
  <si>
    <t>Vlastní</t>
  </si>
  <si>
    <t>R-005PC02</t>
  </si>
  <si>
    <t>Dopravní značení objížděk vč. vyřízení</t>
  </si>
  <si>
    <t>R-005PC03</t>
  </si>
  <si>
    <t>Oprava vozovky objížďky</t>
  </si>
  <si>
    <t>R-005PC04</t>
  </si>
  <si>
    <t>Pasportizace stavby</t>
  </si>
  <si>
    <t>R-005PC05</t>
  </si>
  <si>
    <t>Pasportizace objízdných tras</t>
  </si>
  <si>
    <t>R-005PC06</t>
  </si>
  <si>
    <t>Zpracování havarijního plánu</t>
  </si>
  <si>
    <t>R-005PC07</t>
  </si>
  <si>
    <t>Zajištění BOZP na staveništi</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</si>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</sst>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8">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3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3" xfId="0" applyBorder="1" applyAlignment="1">
      <alignment horizontal="left" vertical="center" indent="1"/>
    </xf>
    <xf numFmtId="49" fontId="0" fillId="0" borderId="14" xfId="0" applyNumberFormat="1" applyBorder="1" applyAlignment="1">
      <alignment horizontal="left" vertical="center"/>
    </xf>
    <xf numFmtId="49" fontId="0" fillId="0" borderId="2" xfId="0" applyNumberFormat="1" applyBorder="1" applyAlignment="1">
      <alignment horizontal="left" vertical="center"/>
    </xf>
    <xf numFmtId="0" fontId="0" fillId="0" borderId="13" xfId="0" applyBorder="1" applyAlignment="1">
      <alignment horizontal="left" indent="1"/>
    </xf>
    <xf numFmtId="0" fontId="0" fillId="0" borderId="15" xfId="0" applyBorder="1" applyAlignment="1">
      <alignment horizontal="left" vertical="top" indent="1"/>
    </xf>
    <xf numFmtId="0" fontId="8" fillId="0" borderId="16" xfId="0" applyFont="1" applyBorder="1" applyAlignment="1">
      <alignment vertical="center"/>
    </xf>
    <xf numFmtId="0" fontId="0" fillId="0" borderId="16" xfId="0" applyBorder="1" applyAlignment="1">
      <alignment horizontal="right" vertical="center"/>
    </xf>
    <xf numFmtId="0" fontId="0" fillId="0" borderId="17" xfId="0" applyBorder="1"/>
    <xf numFmtId="0" fontId="0" fillId="0" borderId="18" xfId="0" applyBorder="1"/>
    <xf numFmtId="0" fontId="8" fillId="0" borderId="13" xfId="0" applyFont="1" applyBorder="1" applyAlignment="1">
      <alignment horizontal="left" vertical="center" indent="1"/>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6" xfId="0" applyBorder="1" applyAlignment="1">
      <alignment vertical="top" wrapText="1"/>
    </xf>
    <xf numFmtId="0" fontId="8" fillId="0" borderId="16" xfId="0" applyFont="1" applyBorder="1" applyAlignment="1">
      <alignment horizontal="left" vertical="top" wrapText="1"/>
    </xf>
    <xf numFmtId="0" fontId="8" fillId="0" borderId="16" xfId="0" applyFont="1" applyBorder="1" applyAlignment="1">
      <alignment vertical="center" wrapText="1"/>
    </xf>
    <xf numFmtId="0" fontId="0" fillId="0" borderId="6" xfId="0" applyBorder="1" applyAlignment="1">
      <alignment horizontal="left"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2"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0" fillId="3" borderId="27" xfId="0" applyNumberFormat="1" applyFill="1" applyBorder="1" applyAlignment="1">
      <alignment vertical="center" wrapText="1" shrinkToFit="1"/>
    </xf>
    <xf numFmtId="4" fontId="0" fillId="3" borderId="27" xfId="0" applyNumberFormat="1" applyFill="1" applyBorder="1" applyAlignment="1">
      <alignment vertical="center" shrinkToFit="1"/>
    </xf>
    <xf numFmtId="3" fontId="0" fillId="3" borderId="2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2"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2" xfId="0" applyNumberFormat="1" applyFont="1" applyFill="1" applyBorder="1" applyAlignment="1">
      <alignment horizontal="left" vertical="center"/>
    </xf>
    <xf numFmtId="0" fontId="15" fillId="0" borderId="0" xfId="0" applyFont="1" applyAlignment="1">
      <alignment wrapText="1"/>
    </xf>
    <xf numFmtId="0" fontId="4" fillId="0" borderId="0" xfId="0" applyFont="1"/>
    <xf numFmtId="49" fontId="0" fillId="0" borderId="0" xfId="0" applyNumberFormat="1"/>
    <xf numFmtId="0" fontId="16" fillId="0" borderId="22" xfId="0" applyFont="1" applyBorder="1" applyAlignment="1">
      <alignment horizontal="center" vertical="center" wrapText="1"/>
    </xf>
    <xf numFmtId="0" fontId="3" fillId="0" borderId="22" xfId="0" applyFont="1" applyBorder="1" applyAlignment="1">
      <alignment vertical="center"/>
    </xf>
    <xf numFmtId="0" fontId="3" fillId="0" borderId="22" xfId="0" applyFont="1" applyBorder="1"/>
    <xf numFmtId="0" fontId="3" fillId="3" borderId="24" xfId="0" applyFont="1" applyFill="1" applyBorder="1" applyAlignment="1">
      <alignment vertical="center"/>
    </xf>
    <xf numFmtId="0" fontId="3" fillId="3" borderId="24" xfId="0" applyFont="1" applyFill="1" applyBorder="1" applyAlignment="1">
      <alignment vertical="center" wrapText="1"/>
    </xf>
    <xf numFmtId="0" fontId="3" fillId="3" borderId="25" xfId="0" applyFont="1" applyFill="1" applyBorder="1" applyAlignment="1">
      <alignment vertical="center" wrapText="1"/>
    </xf>
    <xf numFmtId="164" fontId="3" fillId="3" borderId="27" xfId="0" applyNumberFormat="1" applyFont="1" applyFill="1" applyBorder="1" applyAlignment="1">
      <alignment vertical="center"/>
    </xf>
    <xf numFmtId="164" fontId="0" fillId="0" borderId="0" xfId="0" applyNumberFormat="1"/>
    <xf numFmtId="4" fontId="3" fillId="3" borderId="27" xfId="0" applyNumberFormat="1" applyFont="1" applyFill="1" applyBorder="1" applyAlignment="1">
      <alignment horizontal="center" vertical="center"/>
    </xf>
    <xf numFmtId="4" fontId="3" fillId="3" borderId="27" xfId="0" applyNumberFormat="1" applyFont="1" applyFill="1" applyBorder="1" applyAlignment="1">
      <alignment vertical="center"/>
    </xf>
    <xf numFmtId="49" fontId="0" fillId="0" borderId="1" xfId="0" applyNumberFormat="1" applyBorder="1"/>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4" fontId="17" fillId="0" borderId="0" xfId="0" applyNumberFormat="1" applyFont="1" applyAlignment="1">
      <alignment vertical="top" shrinkToFit="1"/>
    </xf>
    <xf numFmtId="4" fontId="5" fillId="3" borderId="0" xfId="0" applyNumberFormat="1" applyFont="1" applyFill="1" applyAlignment="1">
      <alignment vertical="top" shrinkToFit="1"/>
    </xf>
    <xf numFmtId="0" fontId="5" fillId="3" borderId="23" xfId="0" applyFont="1" applyFill="1" applyBorder="1" applyAlignment="1">
      <alignment vertical="top"/>
    </xf>
    <xf numFmtId="49" fontId="5" fillId="3" borderId="16" xfId="0" applyNumberFormat="1" applyFont="1" applyFill="1" applyBorder="1" applyAlignment="1">
      <alignment vertical="top"/>
    </xf>
    <xf numFmtId="0" fontId="5" fillId="3" borderId="16" xfId="0" applyFont="1" applyFill="1" applyBorder="1" applyAlignment="1">
      <alignment horizontal="center" vertical="top" shrinkToFit="1"/>
    </xf>
    <xf numFmtId="165" fontId="5" fillId="3" borderId="16" xfId="0" applyNumberFormat="1" applyFont="1" applyFill="1" applyBorder="1" applyAlignment="1">
      <alignment vertical="top" shrinkToFit="1"/>
    </xf>
    <xf numFmtId="4" fontId="5" fillId="3" borderId="16" xfId="0" applyNumberFormat="1" applyFont="1" applyFill="1" applyBorder="1" applyAlignment="1">
      <alignment vertical="top" shrinkToFit="1"/>
    </xf>
    <xf numFmtId="4" fontId="5" fillId="3" borderId="28" xfId="0" applyNumberFormat="1" applyFont="1" applyFill="1" applyBorder="1" applyAlignment="1">
      <alignment vertical="top" shrinkToFit="1"/>
    </xf>
    <xf numFmtId="0" fontId="17" fillId="0" borderId="29" xfId="0" applyFont="1" applyBorder="1" applyAlignment="1">
      <alignment vertical="top"/>
    </xf>
    <xf numFmtId="49" fontId="17" fillId="0" borderId="30" xfId="0" applyNumberFormat="1" applyFont="1" applyBorder="1" applyAlignment="1">
      <alignment vertical="top"/>
    </xf>
    <xf numFmtId="0" fontId="17" fillId="0" borderId="30" xfId="0" applyFont="1" applyBorder="1" applyAlignment="1">
      <alignment horizontal="center" vertical="top" shrinkToFit="1"/>
    </xf>
    <xf numFmtId="165" fontId="17" fillId="0" borderId="30" xfId="0" applyNumberFormat="1" applyFont="1" applyBorder="1" applyAlignment="1">
      <alignment vertical="top" shrinkToFit="1"/>
    </xf>
    <xf numFmtId="4" fontId="17" fillId="4" borderId="30" xfId="0" applyNumberFormat="1" applyFont="1" applyFill="1" applyBorder="1" applyAlignment="1" applyProtection="1">
      <alignment vertical="top" shrinkToFit="1"/>
      <protection locked="0"/>
    </xf>
    <xf numFmtId="4" fontId="17" fillId="0" borderId="30" xfId="0" applyNumberFormat="1" applyFont="1" applyBorder="1" applyAlignment="1">
      <alignment vertical="top" shrinkToFit="1"/>
    </xf>
    <xf numFmtId="4" fontId="17" fillId="0" borderId="31" xfId="0" applyNumberFormat="1" applyFont="1" applyBorder="1" applyAlignment="1">
      <alignment vertical="top" shrinkToFit="1"/>
    </xf>
    <xf numFmtId="0" fontId="17" fillId="0" borderId="32" xfId="0" applyFont="1" applyBorder="1" applyAlignment="1">
      <alignment vertical="top"/>
    </xf>
    <xf numFmtId="49" fontId="17" fillId="0" borderId="33" xfId="0" applyNumberFormat="1" applyFont="1" applyBorder="1" applyAlignment="1">
      <alignment vertical="top"/>
    </xf>
    <xf numFmtId="0" fontId="17" fillId="0" borderId="33" xfId="0" applyFont="1" applyBorder="1" applyAlignment="1">
      <alignment horizontal="center" vertical="top" shrinkToFit="1"/>
    </xf>
    <xf numFmtId="165" fontId="17"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17" fillId="0" borderId="33" xfId="0" applyNumberFormat="1" applyFont="1" applyBorder="1" applyAlignment="1">
      <alignment vertical="top" shrinkToFit="1"/>
    </xf>
    <xf numFmtId="4" fontId="17" fillId="0" borderId="34" xfId="0" applyNumberFormat="1" applyFont="1" applyBorder="1" applyAlignment="1">
      <alignment vertical="top" shrinkToFit="1"/>
    </xf>
    <xf numFmtId="49" fontId="5" fillId="3" borderId="16" xfId="0" applyNumberFormat="1" applyFont="1" applyFill="1" applyBorder="1" applyAlignment="1">
      <alignment horizontal="left" vertical="top" wrapText="1"/>
    </xf>
    <xf numFmtId="49" fontId="17" fillId="0" borderId="33" xfId="0" applyNumberFormat="1" applyFont="1" applyBorder="1" applyAlignment="1">
      <alignment horizontal="left" vertical="top" wrapText="1"/>
    </xf>
    <xf numFmtId="49" fontId="17" fillId="0" borderId="30" xfId="0"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0" fillId="0" borderId="0" xfId="0" applyAlignment="1">
      <alignment wrapText="1"/>
    </xf>
    <xf numFmtId="4" fontId="0" fillId="3" borderId="24" xfId="0" applyNumberFormat="1" applyFill="1" applyBorder="1" applyAlignment="1">
      <alignment vertical="center"/>
    </xf>
    <xf numFmtId="4" fontId="0" fillId="3" borderId="25" xfId="0" applyNumberFormat="1" applyFill="1" applyBorder="1" applyAlignment="1">
      <alignment vertical="center"/>
    </xf>
    <xf numFmtId="4" fontId="0" fillId="3" borderId="26" xfId="0" applyNumberFormat="1" applyFill="1" applyBorder="1" applyAlignment="1">
      <alignment vertical="center"/>
    </xf>
    <xf numFmtId="0" fontId="0" fillId="0" borderId="16" xfId="0" applyBorder="1" applyAlignment="1">
      <alignment horizontal="center" wrapText="1"/>
    </xf>
    <xf numFmtId="4" fontId="13" fillId="0" borderId="14" xfId="0" applyNumberFormat="1" applyFont="1" applyBorder="1" applyAlignment="1">
      <alignment horizontal="right" vertical="center" indent="1"/>
    </xf>
    <xf numFmtId="4" fontId="11" fillId="0" borderId="14"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6" xfId="0" applyNumberFormat="1" applyFont="1" applyBorder="1" applyAlignment="1">
      <alignment horizontal="left" vertical="center" wrapText="1"/>
    </xf>
    <xf numFmtId="0" fontId="0" fillId="0" borderId="16"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6" xfId="0" applyNumberFormat="1" applyFont="1" applyBorder="1" applyAlignment="1">
      <alignment horizontal="right" vertical="center"/>
    </xf>
    <xf numFmtId="49" fontId="6" fillId="3" borderId="16" xfId="0" applyNumberFormat="1" applyFont="1" applyFill="1" applyBorder="1" applyAlignment="1">
      <alignment horizontal="left" vertical="center" wrapText="1"/>
    </xf>
    <xf numFmtId="0" fontId="0" fillId="3" borderId="16" xfId="0" applyFill="1" applyBorder="1" applyAlignment="1">
      <alignment wrapText="1"/>
    </xf>
    <xf numFmtId="0" fontId="0" fillId="3" borderId="17"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6"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0" fontId="6" fillId="0" borderId="0" xfId="0" applyFont="1" applyAlignment="1">
      <alignment horizontal="center" vertical="top"/>
    </xf>
    <xf numFmtId="0" fontId="6" fillId="0" borderId="0" xfId="0" applyFont="1" applyAlignment="1">
      <alignment horizontal="center" vertical="top" wrapText="1"/>
    </xf>
    <xf numFmtId="0" fontId="3" fillId="2" borderId="0" xfId="0" applyFont="1" applyFill="1" applyAlignment="1">
      <alignment horizontal="left" wrapText="1"/>
    </xf>
    <xf numFmtId="0" fontId="4" fillId="0" borderId="0" xfId="0" applyFont="1" applyAlignment="1">
      <alignment horizontal="center"/>
    </xf>
    <xf numFmtId="0" fontId="0" fillId="0" borderId="25" xfId="0" applyBorder="1" applyAlignment="1">
      <alignment horizontal="left" vertical="center" wrapText="1"/>
    </xf>
    <xf numFmtId="0" fontId="0" fillId="0" borderId="25" xfId="0" applyBorder="1" applyAlignment="1">
      <alignment wrapText="1"/>
    </xf>
    <xf numFmtId="4" fontId="13" fillId="0" borderId="24" xfId="0" applyNumberFormat="1" applyFont="1" applyBorder="1" applyAlignment="1">
      <alignment horizontal="right" vertical="center" indent="1"/>
    </xf>
    <xf numFmtId="4" fontId="13" fillId="0" borderId="26" xfId="0" applyNumberFormat="1" applyFont="1" applyBorder="1" applyAlignment="1">
      <alignment horizontal="right" vertical="center" indent="1"/>
    </xf>
    <xf numFmtId="0" fontId="8" fillId="0" borderId="25" xfId="0" applyFont="1" applyBorder="1" applyAlignment="1">
      <alignment horizontal="left" vertical="center" wrapText="1"/>
    </xf>
    <xf numFmtId="0" fontId="8" fillId="0" borderId="25" xfId="0" applyFont="1" applyBorder="1" applyAlignment="1">
      <alignment wrapText="1"/>
    </xf>
    <xf numFmtId="4" fontId="11" fillId="0" borderId="24" xfId="0" applyNumberFormat="1" applyFont="1" applyBorder="1" applyAlignment="1">
      <alignment horizontal="right" vertical="center" indent="1"/>
    </xf>
    <xf numFmtId="4" fontId="11" fillId="0" borderId="26" xfId="0" applyNumberFormat="1" applyFont="1" applyBorder="1" applyAlignment="1">
      <alignment horizontal="right" vertical="center" indent="1"/>
    </xf>
    <xf numFmtId="1" fontId="8" fillId="0" borderId="25" xfId="0" applyNumberFormat="1" applyFont="1" applyBorder="1" applyAlignment="1">
      <alignment horizontal="right" vertical="center" wrapText="1"/>
    </xf>
    <xf numFmtId="0" fontId="0" fillId="0" borderId="25" xfId="0" applyBorder="1" applyAlignment="1">
      <alignment horizontal="left" vertical="center" indent="1"/>
    </xf>
    <xf numFmtId="0" fontId="8" fillId="0" borderId="25" xfId="0" applyFont="1" applyBorder="1" applyAlignment="1">
      <alignment vertical="center"/>
    </xf>
    <xf numFmtId="1" fontId="8" fillId="0" borderId="24" xfId="0" applyNumberFormat="1" applyFont="1" applyBorder="1" applyAlignment="1">
      <alignment horizontal="right" vertical="center" wrapText="1"/>
    </xf>
    <xf numFmtId="4" fontId="11" fillId="0" borderId="24" xfId="0" applyNumberFormat="1" applyFont="1" applyBorder="1" applyAlignment="1">
      <alignment vertical="center"/>
    </xf>
    <xf numFmtId="4" fontId="11" fillId="0" borderId="25" xfId="0" applyNumberFormat="1" applyFont="1" applyBorder="1" applyAlignment="1">
      <alignment vertical="center"/>
    </xf>
    <xf numFmtId="4" fontId="11" fillId="0" borderId="24" xfId="0" applyNumberFormat="1" applyFont="1" applyBorder="1" applyAlignment="1">
      <alignment horizontal="right" vertical="center"/>
    </xf>
    <xf numFmtId="4" fontId="11" fillId="0" borderId="25" xfId="0" applyNumberFormat="1" applyFont="1" applyBorder="1" applyAlignment="1">
      <alignment horizontal="right" vertical="center"/>
    </xf>
    <xf numFmtId="4" fontId="7" fillId="5" borderId="24" xfId="0" applyNumberFormat="1" applyFont="1" applyFill="1" applyBorder="1" applyAlignment="1">
      <alignment vertical="center"/>
    </xf>
    <xf numFmtId="4" fontId="7" fillId="5" borderId="25" xfId="0" applyNumberFormat="1" applyFont="1" applyFill="1" applyBorder="1" applyAlignment="1">
      <alignment vertical="center" wrapText="1"/>
    </xf>
    <xf numFmtId="4" fontId="10" fillId="5" borderId="27" xfId="0" applyNumberFormat="1" applyFont="1" applyFill="1" applyBorder="1" applyAlignment="1">
      <alignment horizontal="center" vertical="center" wrapText="1" shrinkToFit="1"/>
    </xf>
    <xf numFmtId="4" fontId="7" fillId="5" borderId="27" xfId="0" applyNumberFormat="1" applyFont="1" applyFill="1" applyBorder="1" applyAlignment="1">
      <alignment horizontal="center" vertical="center" wrapText="1" shrinkToFit="1"/>
    </xf>
    <xf numFmtId="3" fontId="7" fillId="5" borderId="27" xfId="0" applyNumberFormat="1" applyFont="1" applyFill="1" applyBorder="1" applyAlignment="1">
      <alignment horizontal="center" vertical="center" wrapText="1"/>
    </xf>
    <xf numFmtId="4" fontId="0" fillId="0" borderId="24" xfId="0" applyNumberFormat="1" applyBorder="1" applyAlignment="1">
      <alignment vertical="center"/>
    </xf>
    <xf numFmtId="4" fontId="0" fillId="0" borderId="25" xfId="0" applyNumberFormat="1" applyBorder="1" applyAlignment="1">
      <alignment vertical="center" wrapText="1"/>
    </xf>
    <xf numFmtId="4" fontId="3" fillId="0" borderId="27" xfId="0" applyNumberFormat="1" applyFont="1" applyBorder="1" applyAlignment="1">
      <alignment horizontal="right" vertical="center" wrapText="1" shrinkToFit="1"/>
    </xf>
    <xf numFmtId="4" fontId="3" fillId="0" borderId="27" xfId="0" applyNumberFormat="1" applyFont="1" applyBorder="1" applyAlignment="1">
      <alignment horizontal="right" vertical="center" shrinkToFit="1"/>
    </xf>
    <xf numFmtId="4" fontId="0" fillId="0" borderId="27" xfId="0" applyNumberFormat="1" applyBorder="1" applyAlignment="1">
      <alignment vertical="center" shrinkToFit="1"/>
    </xf>
    <xf numFmtId="3" fontId="0" fillId="0" borderId="27" xfId="0" applyNumberFormat="1" applyBorder="1" applyAlignment="1">
      <alignment vertical="center"/>
    </xf>
    <xf numFmtId="4" fontId="5" fillId="0" borderId="24" xfId="0" applyNumberFormat="1" applyFont="1" applyBorder="1" applyAlignment="1">
      <alignment vertical="center"/>
    </xf>
    <xf numFmtId="4" fontId="5" fillId="0" borderId="25" xfId="0" applyNumberFormat="1" applyFont="1" applyBorder="1" applyAlignment="1">
      <alignment vertical="center" wrapText="1"/>
    </xf>
    <xf numFmtId="4" fontId="5" fillId="0" borderId="27" xfId="0" applyNumberFormat="1" applyFont="1" applyBorder="1" applyAlignment="1">
      <alignment vertical="center" wrapText="1" shrinkToFit="1"/>
    </xf>
    <xf numFmtId="4" fontId="5" fillId="0" borderId="27" xfId="0" applyNumberFormat="1" applyFont="1" applyBorder="1" applyAlignment="1">
      <alignment vertical="center" shrinkToFit="1"/>
    </xf>
    <xf numFmtId="3" fontId="5" fillId="0" borderId="27" xfId="0" applyNumberFormat="1" applyFont="1" applyBorder="1" applyAlignment="1">
      <alignment vertical="center"/>
    </xf>
    <xf numFmtId="4" fontId="0" fillId="0" borderId="24" xfId="0" applyNumberFormat="1" applyBorder="1" applyAlignment="1">
      <alignment horizontal="left" vertical="center"/>
    </xf>
    <xf numFmtId="4" fontId="0" fillId="0" borderId="27" xfId="0" applyNumberFormat="1" applyBorder="1" applyAlignment="1">
      <alignment vertical="center" wrapText="1" shrinkToFit="1"/>
    </xf>
    <xf numFmtId="0" fontId="16" fillId="5" borderId="24"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16" fillId="5" borderId="27" xfId="0" applyFont="1" applyFill="1" applyBorder="1" applyAlignment="1">
      <alignment horizontal="center" vertical="center" wrapText="1"/>
    </xf>
    <xf numFmtId="49" fontId="3" fillId="0" borderId="24" xfId="0" applyNumberFormat="1" applyFont="1" applyBorder="1" applyAlignment="1">
      <alignment vertical="center"/>
    </xf>
    <xf numFmtId="49" fontId="3" fillId="0" borderId="24" xfId="0" applyNumberFormat="1" applyFont="1" applyBorder="1" applyAlignment="1">
      <alignment vertical="center" wrapText="1"/>
    </xf>
    <xf numFmtId="49" fontId="3" fillId="0" borderId="25" xfId="0" applyNumberFormat="1" applyFont="1" applyBorder="1" applyAlignment="1">
      <alignment vertical="center" wrapText="1"/>
    </xf>
    <xf numFmtId="4" fontId="3" fillId="0" borderId="27" xfId="0" applyNumberFormat="1" applyFont="1" applyBorder="1" applyAlignment="1">
      <alignment horizontal="center" vertical="center"/>
    </xf>
    <xf numFmtId="4" fontId="3" fillId="0" borderId="27" xfId="0" applyNumberFormat="1" applyFont="1" applyBorder="1" applyAlignment="1">
      <alignment vertical="center"/>
    </xf>
    <xf numFmtId="164" fontId="3" fillId="0" borderId="27" xfId="0" applyNumberFormat="1" applyFont="1" applyBorder="1" applyAlignment="1">
      <alignment vertical="center"/>
    </xf>
    <xf numFmtId="0" fontId="0" fillId="0" borderId="27" xfId="0" applyBorder="1" applyAlignment="1">
      <alignment vertical="center"/>
    </xf>
    <xf numFmtId="49" fontId="0" fillId="0" borderId="25" xfId="0" applyNumberFormat="1" applyBorder="1" applyAlignment="1">
      <alignment vertical="center"/>
    </xf>
    <xf numFmtId="49" fontId="0" fillId="0" borderId="25" xfId="0" applyNumberFormat="1" applyBorder="1" applyAlignment="1">
      <alignment vertical="center" shrinkToFit="1"/>
    </xf>
    <xf numFmtId="49" fontId="0" fillId="0" borderId="26" xfId="0" applyNumberFormat="1" applyBorder="1" applyAlignment="1">
      <alignment vertical="center" shrinkToFit="1"/>
    </xf>
    <xf numFmtId="0" fontId="1" fillId="0" borderId="27" xfId="0" applyFont="1" applyBorder="1" applyAlignment="1">
      <alignment vertical="center"/>
    </xf>
    <xf numFmtId="49" fontId="0" fillId="0" borderId="25" xfId="0" applyNumberFormat="1"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1" fillId="3" borderId="27" xfId="0" applyFont="1" applyFill="1" applyBorder="1" applyAlignment="1">
      <alignment vertical="center"/>
    </xf>
    <xf numFmtId="49" fontId="0" fillId="3" borderId="25" xfId="0" applyNumberFormat="1" applyFill="1" applyBorder="1" applyAlignment="1">
      <alignment vertical="center"/>
    </xf>
    <xf numFmtId="49" fontId="0" fillId="3" borderId="25" xfId="0" applyNumberFormat="1" applyFill="1" applyBorder="1" applyAlignment="1">
      <alignment vertical="center"/>
    </xf>
    <xf numFmtId="0" fontId="0" fillId="3" borderId="25" xfId="0" applyFill="1" applyBorder="1" applyAlignment="1">
      <alignment vertical="center"/>
    </xf>
    <xf numFmtId="0" fontId="0" fillId="3" borderId="26" xfId="0" applyFill="1" applyBorder="1" applyAlignment="1">
      <alignment vertical="center"/>
    </xf>
    <xf numFmtId="0" fontId="0" fillId="5" borderId="27" xfId="0" applyFill="1" applyBorder="1"/>
    <xf numFmtId="49" fontId="0" fillId="5" borderId="27" xfId="0" applyNumberFormat="1" applyFill="1" applyBorder="1"/>
    <xf numFmtId="0" fontId="0" fillId="5" borderId="27" xfId="0" applyFill="1" applyBorder="1" applyAlignment="1">
      <alignment horizontal="center"/>
    </xf>
    <xf numFmtId="0" fontId="0" fillId="5" borderId="24" xfId="0" applyFill="1" applyBorder="1"/>
    <xf numFmtId="0" fontId="0" fillId="5" borderId="27" xfId="0" applyFill="1" applyBorder="1" applyAlignment="1">
      <alignment wrapText="1"/>
    </xf>
    <xf numFmtId="0" fontId="5" fillId="3" borderId="24" xfId="0" applyFont="1" applyFill="1" applyBorder="1" applyAlignment="1">
      <alignment vertical="top"/>
    </xf>
    <xf numFmtId="49" fontId="5" fillId="3" borderId="25" xfId="0" applyNumberFormat="1" applyFont="1" applyFill="1" applyBorder="1" applyAlignment="1">
      <alignment vertical="top"/>
    </xf>
    <xf numFmtId="49" fontId="5" fillId="3" borderId="25" xfId="0" applyNumberFormat="1" applyFont="1" applyFill="1" applyBorder="1" applyAlignment="1">
      <alignment horizontal="left" vertical="top" wrapText="1"/>
    </xf>
    <xf numFmtId="0" fontId="5" fillId="3" borderId="25" xfId="0" applyFont="1" applyFill="1" applyBorder="1" applyAlignment="1">
      <alignment horizontal="center" vertical="top"/>
    </xf>
    <xf numFmtId="0" fontId="5" fillId="3" borderId="25" xfId="0" applyFont="1" applyFill="1" applyBorder="1" applyAlignment="1">
      <alignment vertical="top"/>
    </xf>
    <xf numFmtId="4" fontId="5" fillId="3" borderId="26" xfId="0" applyNumberFormat="1" applyFont="1" applyFill="1" applyBorder="1" applyAlignment="1">
      <alignment vertical="top" shrinkToFi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28"/>
  <sheetViews>
    <sheetView showGridLines="0" tabSelected="1" topLeftCell="B1" zoomScaleNormal="100" zoomScaleSheetLayoutView="75" workbookViewId="0">
      <selection activeCell="A28" sqref="A28"/>
    </sheetView>
  </sheetViews>
  <sheetFormatPr defaultColWidth="9" defaultRowHeight="12.75"/>
  <cols>
    <col min="1" max="1" width="8.42578125" hidden="1" customWidth="1"/>
    <col min="2" max="2" width="13.42578125" customWidth="1"/>
    <col min="3" max="3" width="7.42578125" style="46" customWidth="1"/>
    <col min="4" max="4" width="13" style="46" customWidth="1"/>
    <col min="5" max="5" width="9.7109375" style="46"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c r="A1" s="44" t="s">
        <v>0</v>
      </c>
      <c r="B1" s="163" t="s">
        <v>1</v>
      </c>
      <c r="C1" s="164"/>
      <c r="D1" s="164"/>
      <c r="E1" s="164"/>
      <c r="F1" s="164"/>
      <c r="G1" s="164"/>
      <c r="H1" s="164"/>
      <c r="I1" s="164"/>
      <c r="J1" s="165"/>
    </row>
    <row r="2" spans="1:15" ht="36" customHeight="1">
      <c r="A2" s="2"/>
      <c r="B2" s="65" t="s">
        <v>2</v>
      </c>
      <c r="C2" s="66"/>
      <c r="D2" s="67" t="s">
        <v>3</v>
      </c>
      <c r="E2" s="169" t="s">
        <v>4</v>
      </c>
      <c r="F2" s="170"/>
      <c r="G2" s="170"/>
      <c r="H2" s="170"/>
      <c r="I2" s="170"/>
      <c r="J2" s="171"/>
      <c r="O2" s="1"/>
    </row>
    <row r="3" spans="1:15" ht="27" customHeight="1">
      <c r="A3" s="2"/>
      <c r="B3" s="68" t="s">
        <v>5</v>
      </c>
      <c r="C3" s="66"/>
      <c r="D3" s="69" t="s">
        <v>6</v>
      </c>
      <c r="E3" s="172" t="s">
        <v>7</v>
      </c>
      <c r="F3" s="173"/>
      <c r="G3" s="173"/>
      <c r="H3" s="173"/>
      <c r="I3" s="173"/>
      <c r="J3" s="174"/>
    </row>
    <row r="4" spans="1:15" ht="23.25" customHeight="1">
      <c r="A4" s="62">
        <v>23275</v>
      </c>
      <c r="B4" s="70" t="s">
        <v>8</v>
      </c>
      <c r="C4" s="71"/>
      <c r="D4" s="72" t="s">
        <v>9</v>
      </c>
      <c r="E4" s="152" t="s">
        <v>7</v>
      </c>
      <c r="F4" s="153"/>
      <c r="G4" s="153"/>
      <c r="H4" s="153"/>
      <c r="I4" s="153"/>
      <c r="J4" s="154"/>
    </row>
    <row r="5" spans="1:15" ht="24" customHeight="1">
      <c r="A5" s="2"/>
      <c r="B5" s="30" t="s">
        <v>10</v>
      </c>
      <c r="D5" s="157" t="s">
        <v>11</v>
      </c>
      <c r="E5" s="158"/>
      <c r="F5" s="158"/>
      <c r="G5" s="158"/>
      <c r="H5" s="18" t="s">
        <v>12</v>
      </c>
      <c r="I5" s="73" t="s">
        <v>13</v>
      </c>
      <c r="J5" s="8"/>
    </row>
    <row r="6" spans="1:15" ht="15.75" customHeight="1">
      <c r="A6" s="2"/>
      <c r="B6" s="27"/>
      <c r="C6" s="48"/>
      <c r="D6" s="159" t="s">
        <v>14</v>
      </c>
      <c r="E6" s="160"/>
      <c r="F6" s="160"/>
      <c r="G6" s="160"/>
      <c r="H6" s="18" t="s">
        <v>15</v>
      </c>
      <c r="I6" s="73" t="s">
        <v>16</v>
      </c>
      <c r="J6" s="8"/>
    </row>
    <row r="7" spans="1:15" ht="15.75" customHeight="1">
      <c r="A7" s="2"/>
      <c r="B7" s="28"/>
      <c r="C7" s="49"/>
      <c r="D7" s="63" t="s">
        <v>17</v>
      </c>
      <c r="E7" s="161" t="s">
        <v>18</v>
      </c>
      <c r="F7" s="162"/>
      <c r="G7" s="162"/>
      <c r="H7" s="23"/>
      <c r="I7" s="22"/>
      <c r="J7" s="32"/>
    </row>
    <row r="8" spans="1:15" ht="24" hidden="1" customHeight="1">
      <c r="A8" s="2"/>
      <c r="B8" s="30" t="s">
        <v>19</v>
      </c>
      <c r="D8" s="64" t="s">
        <v>20</v>
      </c>
      <c r="H8" s="18" t="s">
        <v>12</v>
      </c>
      <c r="I8" s="73" t="s">
        <v>21</v>
      </c>
      <c r="J8" s="8"/>
    </row>
    <row r="9" spans="1:15" ht="15.75" hidden="1" customHeight="1">
      <c r="A9" s="2"/>
      <c r="B9" s="2"/>
      <c r="D9" s="64" t="s">
        <v>22</v>
      </c>
      <c r="H9" s="18" t="s">
        <v>15</v>
      </c>
      <c r="I9" s="73" t="s">
        <v>23</v>
      </c>
      <c r="J9" s="8"/>
    </row>
    <row r="10" spans="1:15" ht="15.75" hidden="1" customHeight="1">
      <c r="A10" s="2"/>
      <c r="B10" s="33"/>
      <c r="C10" s="49"/>
      <c r="D10" s="63" t="s">
        <v>24</v>
      </c>
      <c r="E10" s="74" t="s">
        <v>25</v>
      </c>
      <c r="F10" s="23"/>
      <c r="G10" s="14"/>
      <c r="H10" s="14"/>
      <c r="I10" s="34"/>
      <c r="J10" s="32"/>
    </row>
    <row r="11" spans="1:15" ht="24" customHeight="1">
      <c r="A11" s="2"/>
      <c r="B11" s="30" t="s">
        <v>26</v>
      </c>
      <c r="D11" s="176"/>
      <c r="E11" s="176"/>
      <c r="F11" s="176"/>
      <c r="G11" s="176"/>
      <c r="H11" s="18" t="s">
        <v>12</v>
      </c>
      <c r="I11" s="75"/>
      <c r="J11" s="8"/>
    </row>
    <row r="12" spans="1:15" ht="15.75" customHeight="1">
      <c r="A12" s="2"/>
      <c r="B12" s="27"/>
      <c r="C12" s="48"/>
      <c r="D12" s="151"/>
      <c r="E12" s="151"/>
      <c r="F12" s="151"/>
      <c r="G12" s="151"/>
      <c r="H12" s="18" t="s">
        <v>15</v>
      </c>
      <c r="I12" s="75"/>
      <c r="J12" s="8"/>
    </row>
    <row r="13" spans="1:15" ht="15.75" customHeight="1">
      <c r="A13" s="2"/>
      <c r="B13" s="28"/>
      <c r="C13" s="49"/>
      <c r="D13" s="76"/>
      <c r="E13" s="155"/>
      <c r="F13" s="156"/>
      <c r="G13" s="156"/>
      <c r="H13" s="19"/>
      <c r="I13" s="22"/>
      <c r="J13" s="32"/>
    </row>
    <row r="14" spans="1:15" ht="24" customHeight="1">
      <c r="A14" s="2"/>
      <c r="B14" s="40" t="s">
        <v>27</v>
      </c>
      <c r="C14" s="50"/>
      <c r="D14" s="51"/>
      <c r="E14" s="52"/>
      <c r="F14" s="41"/>
      <c r="G14" s="41"/>
      <c r="H14" s="42"/>
      <c r="I14" s="41"/>
      <c r="J14" s="43"/>
    </row>
    <row r="15" spans="1:15" ht="32.25" customHeight="1">
      <c r="A15" s="2"/>
      <c r="B15" s="33" t="s">
        <v>28</v>
      </c>
      <c r="C15" s="53"/>
      <c r="D15" s="47"/>
      <c r="E15" s="175"/>
      <c r="F15" s="175"/>
      <c r="G15" s="177"/>
      <c r="H15" s="177"/>
      <c r="I15" s="177" t="s">
        <v>29</v>
      </c>
      <c r="J15" s="178"/>
    </row>
    <row r="16" spans="1:15" ht="23.25" customHeight="1">
      <c r="A16" s="107" t="s">
        <v>30</v>
      </c>
      <c r="B16" s="36" t="s">
        <v>30</v>
      </c>
      <c r="C16" s="183"/>
      <c r="D16" s="184"/>
      <c r="E16" s="185"/>
      <c r="F16" s="186"/>
      <c r="G16" s="185"/>
      <c r="H16" s="186"/>
      <c r="I16" s="185">
        <f>SUMIF(F123:F124,A16,I123:I124)+SUMIF(F123:F124,"PSU",I123:I124)</f>
        <v>0</v>
      </c>
      <c r="J16" s="143"/>
    </row>
    <row r="17" spans="1:10" ht="23.25" customHeight="1">
      <c r="A17" s="107" t="s">
        <v>31</v>
      </c>
      <c r="B17" s="36" t="s">
        <v>31</v>
      </c>
      <c r="C17" s="183"/>
      <c r="D17" s="184"/>
      <c r="E17" s="185"/>
      <c r="F17" s="186"/>
      <c r="G17" s="185"/>
      <c r="H17" s="186"/>
      <c r="I17" s="185">
        <f>SUMIF(F123:F124,A17,I123:I124)</f>
        <v>0</v>
      </c>
      <c r="J17" s="143"/>
    </row>
    <row r="18" spans="1:10" ht="23.25" customHeight="1">
      <c r="A18" s="107" t="s">
        <v>32</v>
      </c>
      <c r="B18" s="36" t="s">
        <v>32</v>
      </c>
      <c r="C18" s="183"/>
      <c r="D18" s="184"/>
      <c r="E18" s="185"/>
      <c r="F18" s="186"/>
      <c r="G18" s="185"/>
      <c r="H18" s="186"/>
      <c r="I18" s="185">
        <f>SUMIF(F123:F124,A18,I123:I124)</f>
        <v>0</v>
      </c>
      <c r="J18" s="143"/>
    </row>
    <row r="19" spans="1:10" ht="23.25" customHeight="1">
      <c r="A19" s="107" t="s">
        <v>33</v>
      </c>
      <c r="B19" s="36" t="s">
        <v>34</v>
      </c>
      <c r="C19" s="183"/>
      <c r="D19" s="184"/>
      <c r="E19" s="185"/>
      <c r="F19" s="186"/>
      <c r="G19" s="185"/>
      <c r="H19" s="186"/>
      <c r="I19" s="185">
        <f>SUMIF(F123:F124,A19,I123:I124)</f>
        <v>0</v>
      </c>
      <c r="J19" s="143"/>
    </row>
    <row r="20" spans="1:10" ht="23.25" customHeight="1">
      <c r="A20" s="107" t="s">
        <v>35</v>
      </c>
      <c r="B20" s="36" t="s">
        <v>36</v>
      </c>
      <c r="C20" s="183"/>
      <c r="D20" s="184"/>
      <c r="E20" s="185"/>
      <c r="F20" s="186"/>
      <c r="G20" s="185"/>
      <c r="H20" s="186"/>
      <c r="I20" s="185">
        <f>SUMIF(F123:F124,A20,I123:I124)</f>
        <v>0</v>
      </c>
      <c r="J20" s="143"/>
    </row>
    <row r="21" spans="1:10" ht="23.25" customHeight="1">
      <c r="A21" s="2"/>
      <c r="B21" s="45" t="s">
        <v>29</v>
      </c>
      <c r="C21" s="187"/>
      <c r="D21" s="188"/>
      <c r="E21" s="189"/>
      <c r="F21" s="190"/>
      <c r="G21" s="189"/>
      <c r="H21" s="190"/>
      <c r="I21" s="189">
        <f>SUM(I16:J20)</f>
        <v>0</v>
      </c>
      <c r="J21" s="144"/>
    </row>
    <row r="22" spans="1:10" ht="33" customHeight="1">
      <c r="A22" s="2"/>
      <c r="B22" s="39" t="s">
        <v>37</v>
      </c>
      <c r="C22" s="183"/>
      <c r="D22" s="184"/>
      <c r="E22" s="191"/>
      <c r="F22" s="192"/>
      <c r="G22" s="193"/>
      <c r="H22" s="193"/>
      <c r="I22" s="193"/>
      <c r="J22" s="37"/>
    </row>
    <row r="23" spans="1:10" ht="23.25" customHeight="1">
      <c r="A23" s="2">
        <f>ZakladDPHSni*SazbaDPH1/100</f>
        <v>0</v>
      </c>
      <c r="B23" s="36" t="s">
        <v>38</v>
      </c>
      <c r="C23" s="183"/>
      <c r="D23" s="184"/>
      <c r="E23" s="194">
        <v>15</v>
      </c>
      <c r="F23" s="192" t="s">
        <v>39</v>
      </c>
      <c r="G23" s="195">
        <f>ZakladDPHSniVypocet</f>
        <v>0</v>
      </c>
      <c r="H23" s="196"/>
      <c r="I23" s="196"/>
      <c r="J23" s="37" t="str">
        <f t="shared" ref="J23:J28" si="0">Mena</f>
        <v>CZK</v>
      </c>
    </row>
    <row r="24" spans="1:10" ht="23.25" customHeight="1">
      <c r="A24" s="2">
        <f>(A23-INT(A23))*100</f>
        <v>0</v>
      </c>
      <c r="B24" s="36" t="s">
        <v>40</v>
      </c>
      <c r="C24" s="183"/>
      <c r="D24" s="184"/>
      <c r="E24" s="194">
        <f>SazbaDPH1</f>
        <v>15</v>
      </c>
      <c r="F24" s="192" t="s">
        <v>39</v>
      </c>
      <c r="G24" s="197">
        <f>A23</f>
        <v>0</v>
      </c>
      <c r="H24" s="198"/>
      <c r="I24" s="198"/>
      <c r="J24" s="37" t="str">
        <f t="shared" si="0"/>
        <v>CZK</v>
      </c>
    </row>
    <row r="25" spans="1:10" ht="23.25" customHeight="1">
      <c r="A25" s="2">
        <f>ZakladDPHZakl*SazbaDPH2/100</f>
        <v>0</v>
      </c>
      <c r="B25" s="36" t="s">
        <v>41</v>
      </c>
      <c r="C25" s="183"/>
      <c r="D25" s="184"/>
      <c r="E25" s="194">
        <v>21</v>
      </c>
      <c r="F25" s="192" t="s">
        <v>39</v>
      </c>
      <c r="G25" s="195">
        <f>ZakladDPHZaklVypocet</f>
        <v>0</v>
      </c>
      <c r="H25" s="196"/>
      <c r="I25" s="196"/>
      <c r="J25" s="37" t="str">
        <f t="shared" si="0"/>
        <v>CZK</v>
      </c>
    </row>
    <row r="26" spans="1:10" ht="23.25" customHeight="1">
      <c r="A26" s="2">
        <f>(A25-INT(A25))*100</f>
        <v>0</v>
      </c>
      <c r="B26" s="31" t="s">
        <v>42</v>
      </c>
      <c r="C26" s="54"/>
      <c r="D26" s="47"/>
      <c r="E26" s="55">
        <f>SazbaDPH2</f>
        <v>21</v>
      </c>
      <c r="F26" s="29" t="s">
        <v>39</v>
      </c>
      <c r="G26" s="166">
        <f>A25</f>
        <v>0</v>
      </c>
      <c r="H26" s="167"/>
      <c r="I26" s="167"/>
      <c r="J26" s="35" t="str">
        <f t="shared" si="0"/>
        <v>CZK</v>
      </c>
    </row>
    <row r="27" spans="1:10" ht="23.25" customHeight="1" thickBot="1">
      <c r="A27" s="2">
        <f>ZakladDPHSni+DPHSni+ZakladDPHZakl+DPHZakl</f>
        <v>0</v>
      </c>
      <c r="B27" s="30" t="s">
        <v>43</v>
      </c>
      <c r="C27" s="56"/>
      <c r="D27" s="57"/>
      <c r="E27" s="56"/>
      <c r="F27" s="16"/>
      <c r="G27" s="168">
        <f>CenaCelkem-(ZakladDPHSni+DPHSni+ZakladDPHZakl+DPHZakl)</f>
        <v>0</v>
      </c>
      <c r="H27" s="168"/>
      <c r="I27" s="168"/>
      <c r="J27" s="38" t="str">
        <f t="shared" si="0"/>
        <v>CZK</v>
      </c>
    </row>
    <row r="28" spans="1:10" ht="27.75" hidden="1" customHeight="1" thickBot="1">
      <c r="A28" s="2"/>
      <c r="B28" s="86" t="s">
        <v>44</v>
      </c>
      <c r="C28" s="87"/>
      <c r="D28" s="87"/>
      <c r="E28" s="88"/>
      <c r="F28" s="89"/>
      <c r="G28" s="146">
        <f>ZakladDPHSniVypocet+ZakladDPHZaklVypocet</f>
        <v>0</v>
      </c>
      <c r="H28" s="146"/>
      <c r="I28" s="146"/>
      <c r="J28" s="90" t="str">
        <f t="shared" si="0"/>
        <v>CZK</v>
      </c>
    </row>
    <row r="29" spans="1:10" ht="27.75" customHeight="1" thickBot="1">
      <c r="A29" s="2">
        <f>(A27-INT(A27))*100</f>
        <v>0</v>
      </c>
      <c r="B29" s="86" t="s">
        <v>45</v>
      </c>
      <c r="C29" s="91"/>
      <c r="D29" s="91"/>
      <c r="E29" s="91"/>
      <c r="F29" s="92"/>
      <c r="G29" s="145">
        <f>IF(A29&gt;50, ROUNDUP(A27, 0), ROUNDDOWN(A27, 0))</f>
        <v>0</v>
      </c>
      <c r="H29" s="145"/>
      <c r="I29" s="145"/>
      <c r="J29" s="93" t="s">
        <v>46</v>
      </c>
    </row>
    <row r="30" spans="1:10" ht="12.75" customHeight="1">
      <c r="A30" s="2"/>
      <c r="B30" s="2"/>
      <c r="J30" s="9"/>
    </row>
    <row r="31" spans="1:10" ht="30" customHeight="1">
      <c r="A31" s="2"/>
      <c r="B31" s="2"/>
      <c r="J31" s="9"/>
    </row>
    <row r="32" spans="1:10" ht="18.75" customHeight="1">
      <c r="A32" s="2"/>
      <c r="B32" s="17"/>
      <c r="C32" s="58" t="s">
        <v>47</v>
      </c>
      <c r="D32" s="59"/>
      <c r="E32" s="59"/>
      <c r="F32" s="15" t="s">
        <v>48</v>
      </c>
      <c r="G32" s="25"/>
      <c r="H32" s="26"/>
      <c r="I32" s="25"/>
      <c r="J32" s="9"/>
    </row>
    <row r="33" spans="1:52" ht="47.25" customHeight="1">
      <c r="A33" s="2"/>
      <c r="B33" s="2"/>
      <c r="J33" s="9"/>
    </row>
    <row r="34" spans="1:52" s="21" customFormat="1" ht="18.75" customHeight="1">
      <c r="A34" s="20"/>
      <c r="B34" s="20"/>
      <c r="C34" s="60"/>
      <c r="D34" s="147"/>
      <c r="E34" s="148"/>
      <c r="G34" s="149"/>
      <c r="H34" s="150"/>
      <c r="I34" s="150"/>
      <c r="J34" s="24"/>
    </row>
    <row r="35" spans="1:52" ht="12.75" customHeight="1">
      <c r="A35" s="2"/>
      <c r="B35" s="2"/>
      <c r="D35" s="142" t="s">
        <v>49</v>
      </c>
      <c r="E35" s="142"/>
      <c r="H35" s="10" t="s">
        <v>50</v>
      </c>
      <c r="J35" s="9"/>
    </row>
    <row r="36" spans="1:52" ht="13.5" customHeight="1" thickBot="1">
      <c r="A36" s="11"/>
      <c r="B36" s="11"/>
      <c r="C36" s="61"/>
      <c r="D36" s="61"/>
      <c r="E36" s="61"/>
      <c r="F36" s="12"/>
      <c r="G36" s="12"/>
      <c r="H36" s="12"/>
      <c r="I36" s="12"/>
      <c r="J36" s="13"/>
    </row>
    <row r="37" spans="1:52" ht="27" hidden="1" customHeight="1">
      <c r="B37" s="79" t="s">
        <v>51</v>
      </c>
      <c r="C37" s="80"/>
      <c r="D37" s="80"/>
      <c r="E37" s="80"/>
      <c r="F37" s="81"/>
      <c r="G37" s="81"/>
      <c r="H37" s="81"/>
      <c r="I37" s="81"/>
      <c r="J37" s="82"/>
    </row>
    <row r="38" spans="1:52" ht="25.5" hidden="1" customHeight="1">
      <c r="A38" s="78" t="s">
        <v>52</v>
      </c>
      <c r="B38" s="199" t="s">
        <v>53</v>
      </c>
      <c r="C38" s="200" t="s">
        <v>54</v>
      </c>
      <c r="D38" s="200"/>
      <c r="E38" s="200"/>
      <c r="F38" s="201" t="str">
        <f>B23</f>
        <v>Základ pro sníženou DPH</v>
      </c>
      <c r="G38" s="201" t="str">
        <f>B25</f>
        <v>Základ pro základní DPH</v>
      </c>
      <c r="H38" s="202" t="s">
        <v>55</v>
      </c>
      <c r="I38" s="202" t="s">
        <v>56</v>
      </c>
      <c r="J38" s="203" t="s">
        <v>39</v>
      </c>
    </row>
    <row r="39" spans="1:52" ht="25.5" hidden="1" customHeight="1">
      <c r="A39" s="78">
        <v>1</v>
      </c>
      <c r="B39" s="204" t="s">
        <v>57</v>
      </c>
      <c r="C39" s="205"/>
      <c r="D39" s="205"/>
      <c r="E39" s="205"/>
      <c r="F39" s="206">
        <f>'VON 1 Naklady'!AE19</f>
        <v>0</v>
      </c>
      <c r="G39" s="207">
        <f>'VON 1 Naklady'!AF19</f>
        <v>0</v>
      </c>
      <c r="H39" s="208">
        <f>(F39*SazbaDPH1/100)+(G39*SazbaDPH2/100)</f>
        <v>0</v>
      </c>
      <c r="I39" s="208">
        <f>F39+G39+H39</f>
        <v>0</v>
      </c>
      <c r="J39" s="209" t="str">
        <f>IF(_xlfn.SINGLE(CenaCelkemVypocet)=0,"",I39/_xlfn.SINGLE(CenaCelkemVypocet)*100)</f>
        <v/>
      </c>
    </row>
    <row r="40" spans="1:52" ht="25.5" hidden="1" customHeight="1">
      <c r="A40" s="78">
        <v>2</v>
      </c>
      <c r="B40" s="210"/>
      <c r="C40" s="211" t="s">
        <v>7</v>
      </c>
      <c r="D40" s="211"/>
      <c r="E40" s="211"/>
      <c r="F40" s="212">
        <f>'VON 1 Naklady'!AE19</f>
        <v>0</v>
      </c>
      <c r="G40" s="213">
        <f>'VON 1 Naklady'!AF19</f>
        <v>0</v>
      </c>
      <c r="H40" s="213">
        <f>(F40*SazbaDPH1/100)+(G40*SazbaDPH2/100)</f>
        <v>0</v>
      </c>
      <c r="I40" s="213">
        <f>F40+G40+H40</f>
        <v>0</v>
      </c>
      <c r="J40" s="214" t="str">
        <f>IF(_xlfn.SINGLE(CenaCelkemVypocet)=0,"",I40/_xlfn.SINGLE(CenaCelkemVypocet)*100)</f>
        <v/>
      </c>
    </row>
    <row r="41" spans="1:52" ht="25.5" hidden="1" customHeight="1">
      <c r="A41" s="78">
        <v>3</v>
      </c>
      <c r="B41" s="215" t="s">
        <v>9</v>
      </c>
      <c r="C41" s="205" t="s">
        <v>7</v>
      </c>
      <c r="D41" s="205"/>
      <c r="E41" s="205"/>
      <c r="F41" s="216">
        <f>'VON 1 Naklady'!AE19</f>
        <v>0</v>
      </c>
      <c r="G41" s="208">
        <f>'VON 1 Naklady'!AF19</f>
        <v>0</v>
      </c>
      <c r="H41" s="208">
        <f>(F41*SazbaDPH1/100)+(G41*SazbaDPH2/100)</f>
        <v>0</v>
      </c>
      <c r="I41" s="208">
        <f>F41+G41+H41</f>
        <v>0</v>
      </c>
      <c r="J41" s="209" t="str">
        <f>IF(_xlfn.SINGLE(CenaCelkemVypocet)=0,"",I41/_xlfn.SINGLE(CenaCelkemVypocet)*100)</f>
        <v/>
      </c>
    </row>
    <row r="42" spans="1:52" ht="25.5" hidden="1" customHeight="1">
      <c r="A42" s="78"/>
      <c r="B42" s="139" t="s">
        <v>58</v>
      </c>
      <c r="C42" s="140"/>
      <c r="D42" s="140"/>
      <c r="E42" s="141"/>
      <c r="F42" s="83">
        <f>SUMIF(A39:A41,"=1",F39:F41)</f>
        <v>0</v>
      </c>
      <c r="G42" s="84">
        <f>SUMIF(A39:A41,"=1",G39:G41)</f>
        <v>0</v>
      </c>
      <c r="H42" s="84">
        <f>SUMIF(A39:A41,"=1",H39:H41)</f>
        <v>0</v>
      </c>
      <c r="I42" s="84">
        <f>SUMIF(A39:A41,"=1",I39:I41)</f>
        <v>0</v>
      </c>
      <c r="J42" s="85">
        <f>SUMIF(A39:A41,"=1",J39:J41)</f>
        <v>0</v>
      </c>
    </row>
    <row r="44" spans="1:52">
      <c r="A44" t="s">
        <v>59</v>
      </c>
      <c r="B44" t="s">
        <v>60</v>
      </c>
    </row>
    <row r="45" spans="1:52">
      <c r="B45" s="138" t="s">
        <v>61</v>
      </c>
      <c r="C45" s="138"/>
      <c r="D45" s="138"/>
      <c r="E45" s="138"/>
      <c r="F45" s="138"/>
      <c r="G45" s="138"/>
      <c r="H45" s="138"/>
      <c r="I45" s="138"/>
      <c r="J45" s="138"/>
      <c r="AZ45" s="94" t="str">
        <f>B45</f>
        <v>1. PODMÍNKY PRO ZPRACOVÁNÍ NABÍDKOVÉ CENY</v>
      </c>
    </row>
    <row r="47" spans="1:52">
      <c r="B47" s="138" t="s">
        <v>62</v>
      </c>
      <c r="C47" s="138"/>
      <c r="D47" s="138"/>
      <c r="E47" s="138"/>
      <c r="F47" s="138"/>
      <c r="G47" s="138"/>
      <c r="H47" s="138"/>
      <c r="I47" s="138"/>
      <c r="J47" s="138"/>
      <c r="AZ47" s="94" t="str">
        <f>B47</f>
        <v xml:space="preserve">        Preambule</v>
      </c>
    </row>
    <row r="49" spans="2:52" ht="51">
      <c r="B49" s="138" t="s">
        <v>63</v>
      </c>
      <c r="C49" s="138"/>
      <c r="D49" s="138"/>
      <c r="E49" s="138"/>
      <c r="F49" s="138"/>
      <c r="G49" s="138"/>
      <c r="H49" s="138"/>
      <c r="I49" s="138"/>
      <c r="J49" s="138"/>
      <c r="AZ49" s="94"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2:52" ht="51">
      <c r="B50" s="138" t="s">
        <v>64</v>
      </c>
      <c r="C50" s="138"/>
      <c r="D50" s="138"/>
      <c r="E50" s="138"/>
      <c r="F50" s="138"/>
      <c r="G50" s="138"/>
      <c r="H50" s="138"/>
      <c r="I50" s="138"/>
      <c r="J50" s="138"/>
      <c r="AZ50" s="94"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2:52">
      <c r="B52" s="138" t="s">
        <v>65</v>
      </c>
      <c r="C52" s="138"/>
      <c r="D52" s="138"/>
      <c r="E52" s="138"/>
      <c r="F52" s="138"/>
      <c r="G52" s="138"/>
      <c r="H52" s="138"/>
      <c r="I52" s="138"/>
      <c r="J52" s="138"/>
      <c r="AZ52" s="94" t="str">
        <f>B52</f>
        <v xml:space="preserve">        Vymezení některých pojmů</v>
      </c>
    </row>
    <row r="55" spans="2:52">
      <c r="B55" s="138" t="s">
        <v>66</v>
      </c>
      <c r="C55" s="138"/>
      <c r="D55" s="138"/>
      <c r="E55" s="138"/>
      <c r="F55" s="138"/>
      <c r="G55" s="138"/>
      <c r="H55" s="138"/>
      <c r="I55" s="138"/>
      <c r="J55" s="138"/>
      <c r="AZ55" s="94" t="str">
        <f>B55</f>
        <v>Pro účely zpracování nabídkové ceny se jsou použity některé pojmy, pod kterými se rozumí:</v>
      </c>
    </row>
    <row r="56" spans="2:52" ht="38.25">
      <c r="B56" s="138" t="s">
        <v>67</v>
      </c>
      <c r="C56" s="138"/>
      <c r="D56" s="138"/>
      <c r="E56" s="138"/>
      <c r="F56" s="138"/>
      <c r="G56" s="138"/>
      <c r="H56" s="138"/>
      <c r="I56" s="138"/>
      <c r="J56" s="138"/>
      <c r="AZ56" s="94" t="str">
        <f>B56</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2:52" ht="38.25">
      <c r="B57" s="138" t="s">
        <v>68</v>
      </c>
      <c r="C57" s="138"/>
      <c r="D57" s="138"/>
      <c r="E57" s="138"/>
      <c r="F57" s="138"/>
      <c r="G57" s="138"/>
      <c r="H57" s="138"/>
      <c r="I57" s="138"/>
      <c r="J57" s="138"/>
      <c r="AZ57" s="94" t="str">
        <f>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2:52" ht="51">
      <c r="B58" s="138" t="s">
        <v>69</v>
      </c>
      <c r="C58" s="138"/>
      <c r="D58" s="138"/>
      <c r="E58" s="138"/>
      <c r="F58" s="138"/>
      <c r="G58" s="138"/>
      <c r="H58" s="138"/>
      <c r="I58" s="138"/>
      <c r="J58" s="138"/>
      <c r="AZ58" s="94" t="str">
        <f>B58</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2:52" ht="76.5">
      <c r="B59" s="138" t="s">
        <v>70</v>
      </c>
      <c r="C59" s="138"/>
      <c r="D59" s="138"/>
      <c r="E59" s="138"/>
      <c r="F59" s="138"/>
      <c r="G59" s="138"/>
      <c r="H59" s="138"/>
      <c r="I59" s="138"/>
      <c r="J59" s="138"/>
      <c r="AZ59" s="94" t="str">
        <f>B59</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2:52" ht="51">
      <c r="B60" s="138" t="s">
        <v>71</v>
      </c>
      <c r="C60" s="138"/>
      <c r="D60" s="138"/>
      <c r="E60" s="138"/>
      <c r="F60" s="138"/>
      <c r="G60" s="138"/>
      <c r="H60" s="138"/>
      <c r="I60" s="138"/>
      <c r="J60" s="138"/>
      <c r="AZ60" s="94" t="str">
        <f>B60</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2:52">
      <c r="B62" s="138" t="s">
        <v>72</v>
      </c>
      <c r="C62" s="138"/>
      <c r="D62" s="138"/>
      <c r="E62" s="138"/>
      <c r="F62" s="138"/>
      <c r="G62" s="138"/>
      <c r="H62" s="138"/>
      <c r="I62" s="138"/>
      <c r="J62" s="138"/>
      <c r="AZ62" s="94" t="str">
        <f>B62</f>
        <v xml:space="preserve">        Cenová soustava</v>
      </c>
    </row>
    <row r="64" spans="2:52">
      <c r="B64" s="138" t="s">
        <v>73</v>
      </c>
      <c r="C64" s="138"/>
      <c r="D64" s="138"/>
      <c r="E64" s="138"/>
      <c r="F64" s="138"/>
      <c r="G64" s="138"/>
      <c r="H64" s="138"/>
      <c r="I64" s="138"/>
      <c r="J64" s="138"/>
      <c r="AZ64" s="94" t="str">
        <f>B64</f>
        <v xml:space="preserve">        Použitá cenová soustava</v>
      </c>
    </row>
    <row r="65" spans="2:52" ht="38.25">
      <c r="B65" s="138" t="s">
        <v>74</v>
      </c>
      <c r="C65" s="138"/>
      <c r="D65" s="138"/>
      <c r="E65" s="138"/>
      <c r="F65" s="138"/>
      <c r="G65" s="138"/>
      <c r="H65" s="138"/>
      <c r="I65" s="138"/>
      <c r="J65" s="138"/>
      <c r="AZ65" s="94" t="str">
        <f>B65</f>
        <v>Soupisy stavebních prací, dodávek a služeb jsou zpracovány s použitím cenové soustavy zpracované společností RTS, a.s.. Položky z cenové soustavy mají uveden odkaz na cenovou soustavu včetně označení příslušného ceníku.</v>
      </c>
    </row>
    <row r="67" spans="2:52">
      <c r="B67" s="138" t="s">
        <v>75</v>
      </c>
      <c r="C67" s="138"/>
      <c r="D67" s="138"/>
      <c r="E67" s="138"/>
      <c r="F67" s="138"/>
      <c r="G67" s="138"/>
      <c r="H67" s="138"/>
      <c r="I67" s="138"/>
      <c r="J67" s="138"/>
      <c r="AZ67" s="94" t="str">
        <f>B67</f>
        <v xml:space="preserve">        Technické podmínky</v>
      </c>
    </row>
    <row r="68" spans="2:52" ht="38.25">
      <c r="B68" s="138" t="s">
        <v>76</v>
      </c>
      <c r="C68" s="138"/>
      <c r="D68" s="138"/>
      <c r="E68" s="138"/>
      <c r="F68" s="138"/>
      <c r="G68" s="138"/>
      <c r="H68" s="138"/>
      <c r="I68" s="138"/>
      <c r="J68" s="138"/>
      <c r="AZ68" s="94"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2:52">
      <c r="B70" s="138" t="s">
        <v>77</v>
      </c>
      <c r="C70" s="138"/>
      <c r="D70" s="138"/>
      <c r="E70" s="138"/>
      <c r="F70" s="138"/>
      <c r="G70" s="138"/>
      <c r="H70" s="138"/>
      <c r="I70" s="138"/>
      <c r="J70" s="138"/>
      <c r="AZ70" s="94" t="str">
        <f>B70</f>
        <v>Individuální položky</v>
      </c>
    </row>
    <row r="71" spans="2:52" ht="38.25">
      <c r="B71" s="138" t="s">
        <v>78</v>
      </c>
      <c r="C71" s="138"/>
      <c r="D71" s="138"/>
      <c r="E71" s="138"/>
      <c r="F71" s="138"/>
      <c r="G71" s="138"/>
      <c r="H71" s="138"/>
      <c r="I71" s="138"/>
      <c r="J71" s="138"/>
      <c r="AZ71" s="94" t="str">
        <f>B71</f>
        <v>Položky soupisu prací, které cenová soustava neobsahuje, jsou označeny popisem „vlastní“. Pro tyto položky jsou cenové a technické podmínky definovány jejich popisem, případně odkazem na konkrétní část příslušné dokumentace.</v>
      </c>
    </row>
    <row r="73" spans="2:52">
      <c r="B73" s="138" t="s">
        <v>79</v>
      </c>
      <c r="C73" s="138"/>
      <c r="D73" s="138"/>
      <c r="E73" s="138"/>
      <c r="F73" s="138"/>
      <c r="G73" s="138"/>
      <c r="H73" s="138"/>
      <c r="I73" s="138"/>
      <c r="J73" s="138"/>
      <c r="AZ73" s="94" t="str">
        <f>B73</f>
        <v xml:space="preserve">        Závaznost a změna soupisu</v>
      </c>
    </row>
    <row r="75" spans="2:52">
      <c r="B75" s="138" t="s">
        <v>80</v>
      </c>
      <c r="C75" s="138"/>
      <c r="D75" s="138"/>
      <c r="E75" s="138"/>
      <c r="F75" s="138"/>
      <c r="G75" s="138"/>
      <c r="H75" s="138"/>
      <c r="I75" s="138"/>
      <c r="J75" s="138"/>
      <c r="AZ75" s="94" t="str">
        <f>B75</f>
        <v xml:space="preserve">        Závaznost soupisu</v>
      </c>
    </row>
    <row r="76" spans="2:52" ht="38.25">
      <c r="B76" s="138" t="s">
        <v>81</v>
      </c>
      <c r="C76" s="138"/>
      <c r="D76" s="138"/>
      <c r="E76" s="138"/>
      <c r="F76" s="138"/>
      <c r="G76" s="138"/>
      <c r="H76" s="138"/>
      <c r="I76" s="138"/>
      <c r="J76" s="138"/>
      <c r="AZ76" s="94"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2:52">
      <c r="B78" s="138" t="s">
        <v>82</v>
      </c>
      <c r="C78" s="138"/>
      <c r="D78" s="138"/>
      <c r="E78" s="138"/>
      <c r="F78" s="138"/>
      <c r="G78" s="138"/>
      <c r="H78" s="138"/>
      <c r="I78" s="138"/>
      <c r="J78" s="138"/>
      <c r="AZ78" s="94" t="str">
        <f>B78</f>
        <v xml:space="preserve">        Zvláštní podmínky pro stanovení nabídkové ceny</v>
      </c>
    </row>
    <row r="80" spans="2:52">
      <c r="B80" s="138" t="s">
        <v>83</v>
      </c>
      <c r="C80" s="138"/>
      <c r="D80" s="138"/>
      <c r="E80" s="138"/>
      <c r="F80" s="138"/>
      <c r="G80" s="138"/>
      <c r="H80" s="138"/>
      <c r="I80" s="138"/>
      <c r="J80" s="138"/>
      <c r="AZ80" s="94" t="str">
        <f>B80</f>
        <v xml:space="preserve">        Přeprava vybouraných hmot, suti a vytěžené zeminy</v>
      </c>
    </row>
    <row r="81" spans="2:52" ht="76.5">
      <c r="B81" s="138" t="s">
        <v>84</v>
      </c>
      <c r="C81" s="138"/>
      <c r="D81" s="138"/>
      <c r="E81" s="138"/>
      <c r="F81" s="138"/>
      <c r="G81" s="138"/>
      <c r="H81" s="138"/>
      <c r="I81" s="138"/>
      <c r="J81" s="138"/>
      <c r="AZ81" s="94"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2:52">
      <c r="B83" s="138" t="s">
        <v>85</v>
      </c>
      <c r="C83" s="138"/>
      <c r="D83" s="138"/>
      <c r="E83" s="138"/>
      <c r="F83" s="138"/>
      <c r="G83" s="138"/>
      <c r="H83" s="138"/>
      <c r="I83" s="138"/>
      <c r="J83" s="138"/>
      <c r="AZ83" s="94" t="str">
        <f>B83</f>
        <v xml:space="preserve">        Vnitrostaveništní přesun stavebního materiálu</v>
      </c>
    </row>
    <row r="84" spans="2:52" ht="51">
      <c r="B84" s="138" t="s">
        <v>86</v>
      </c>
      <c r="C84" s="138"/>
      <c r="D84" s="138"/>
      <c r="E84" s="138"/>
      <c r="F84" s="138"/>
      <c r="G84" s="138"/>
      <c r="H84" s="138"/>
      <c r="I84" s="138"/>
      <c r="J84" s="138"/>
      <c r="AZ84" s="94"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2:52" ht="51">
      <c r="B85" s="138" t="s">
        <v>87</v>
      </c>
      <c r="C85" s="138"/>
      <c r="D85" s="138"/>
      <c r="E85" s="138"/>
      <c r="F85" s="138"/>
      <c r="G85" s="138"/>
      <c r="H85" s="138"/>
      <c r="I85" s="138"/>
      <c r="J85" s="138"/>
      <c r="AZ85" s="94"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2:52">
      <c r="B87" s="138" t="s">
        <v>88</v>
      </c>
      <c r="C87" s="138"/>
      <c r="D87" s="138"/>
      <c r="E87" s="138"/>
      <c r="F87" s="138"/>
      <c r="G87" s="138"/>
      <c r="H87" s="138"/>
      <c r="I87" s="138"/>
      <c r="J87" s="138"/>
      <c r="AZ87" s="94" t="str">
        <f>B87</f>
        <v xml:space="preserve">        Příplatky za ztížené podmínky prací</v>
      </c>
    </row>
    <row r="88" spans="2:52" ht="25.5">
      <c r="B88" s="138" t="s">
        <v>89</v>
      </c>
      <c r="C88" s="138"/>
      <c r="D88" s="138"/>
      <c r="E88" s="138"/>
      <c r="F88" s="138"/>
      <c r="G88" s="138"/>
      <c r="H88" s="138"/>
      <c r="I88" s="138"/>
      <c r="J88" s="138"/>
      <c r="AZ88" s="94" t="str">
        <f>B88</f>
        <v>Pokud soupis položku příplatku za ztížené podmínky obsahuje, je dodavatel povinen ji ocenit bez ohledu na to, že tento příplatek dodavatel standardně neuplatňuje.</v>
      </c>
    </row>
    <row r="90" spans="2:52">
      <c r="B90" s="138" t="s">
        <v>90</v>
      </c>
      <c r="C90" s="138"/>
      <c r="D90" s="138"/>
      <c r="E90" s="138"/>
      <c r="F90" s="138"/>
      <c r="G90" s="138"/>
      <c r="H90" s="138"/>
      <c r="I90" s="138"/>
      <c r="J90" s="138"/>
      <c r="AZ90" s="94" t="str">
        <f>B90</f>
        <v xml:space="preserve">        Vedlejší a ostatní náklady</v>
      </c>
    </row>
    <row r="91" spans="2:52" ht="25.5">
      <c r="B91" s="138" t="s">
        <v>91</v>
      </c>
      <c r="C91" s="138"/>
      <c r="D91" s="138"/>
      <c r="E91" s="138"/>
      <c r="F91" s="138"/>
      <c r="G91" s="138"/>
      <c r="H91" s="138"/>
      <c r="I91" s="138"/>
      <c r="J91" s="138"/>
      <c r="AZ91" s="94" t="str">
        <f>B91</f>
        <v>Tyto náklady jsou popsány v samostatném soupisu stavebních prací, dodávek a služeb s tím, že dodavatel je povinen v rámci těchto nákladů ocenit všechny definované náklady souhrnně pro celou stavbu.</v>
      </c>
    </row>
    <row r="95" spans="2:52">
      <c r="B95" s="138" t="s">
        <v>92</v>
      </c>
      <c r="C95" s="138"/>
      <c r="D95" s="138"/>
      <c r="E95" s="138"/>
      <c r="F95" s="138"/>
      <c r="G95" s="138"/>
      <c r="H95" s="138"/>
      <c r="I95" s="138"/>
      <c r="J95" s="138"/>
      <c r="AZ95" s="94" t="str">
        <f>B95</f>
        <v>2. SPECIFICKÉ PODMÍNKY PRO ZPRACOVÁNÍ NABÍDKOVÉ CENY</v>
      </c>
    </row>
    <row r="97" spans="2:52">
      <c r="B97" s="138" t="s">
        <v>93</v>
      </c>
      <c r="C97" s="138"/>
      <c r="D97" s="138"/>
      <c r="E97" s="138"/>
      <c r="F97" s="138"/>
      <c r="G97" s="138"/>
      <c r="H97" s="138"/>
      <c r="I97" s="138"/>
      <c r="J97" s="138"/>
      <c r="AZ97" s="94" t="str">
        <f>B97</f>
        <v>Zde doplní zpracovatel soupisu  případná specifika týkající se konkrétní zakázky.</v>
      </c>
    </row>
    <row r="100" spans="2:52">
      <c r="B100" s="138" t="s">
        <v>94</v>
      </c>
      <c r="C100" s="138"/>
      <c r="D100" s="138"/>
      <c r="E100" s="138"/>
      <c r="F100" s="138"/>
      <c r="G100" s="138"/>
      <c r="H100" s="138"/>
      <c r="I100" s="138"/>
      <c r="J100" s="138"/>
      <c r="AZ100" s="94" t="str">
        <f>B100</f>
        <v>3. ELEKTRONICKÁ PODOBA SOUPISU</v>
      </c>
    </row>
    <row r="102" spans="2:52">
      <c r="B102" s="138" t="s">
        <v>95</v>
      </c>
      <c r="C102" s="138"/>
      <c r="D102" s="138"/>
      <c r="E102" s="138"/>
      <c r="F102" s="138"/>
      <c r="G102" s="138"/>
      <c r="H102" s="138"/>
      <c r="I102" s="138"/>
      <c r="J102" s="138"/>
      <c r="AZ102" s="94" t="str">
        <f>B102</f>
        <v xml:space="preserve">        Elektronická podoba soupisu</v>
      </c>
    </row>
    <row r="103" spans="2:52" ht="25.5">
      <c r="B103" s="138" t="s">
        <v>96</v>
      </c>
      <c r="C103" s="138"/>
      <c r="D103" s="138"/>
      <c r="E103" s="138"/>
      <c r="F103" s="138"/>
      <c r="G103" s="138"/>
      <c r="H103" s="138"/>
      <c r="I103" s="138"/>
      <c r="J103" s="138"/>
      <c r="AZ103" s="94" t="str">
        <f>B103</f>
        <v>V souladu se zákonem jsou předložené soupisy zpracovány i v elektronické podobě.  Elektronickou podobou soupisu stavebních prací, dodávek a služeb je formát MS EXCEL.</v>
      </c>
    </row>
    <row r="104" spans="2:52">
      <c r="B104" s="138" t="s">
        <v>97</v>
      </c>
      <c r="C104" s="138"/>
      <c r="D104" s="138"/>
      <c r="E104" s="138"/>
      <c r="F104" s="138"/>
      <c r="G104" s="138"/>
      <c r="H104" s="138"/>
      <c r="I104" s="138"/>
      <c r="J104" s="138"/>
      <c r="AZ104" s="94" t="str">
        <f>B104</f>
        <v>Popis formátu soupisu odpovídá svou strukturou vzorovému soupisu volně dostupnému na internetové adrese:</v>
      </c>
    </row>
    <row r="106" spans="2:52">
      <c r="B106" s="138" t="s">
        <v>98</v>
      </c>
      <c r="C106" s="138"/>
      <c r="D106" s="138"/>
      <c r="E106" s="138"/>
      <c r="F106" s="138"/>
      <c r="G106" s="138"/>
      <c r="H106" s="138"/>
      <c r="I106" s="138"/>
      <c r="J106" s="138"/>
      <c r="AZ106" s="94" t="str">
        <f>B106</f>
        <v>www.stavebnionline.cz/soupis</v>
      </c>
    </row>
    <row r="108" spans="2:52">
      <c r="B108" s="138" t="s">
        <v>99</v>
      </c>
      <c r="C108" s="138"/>
      <c r="D108" s="138"/>
      <c r="E108" s="138"/>
      <c r="F108" s="138"/>
      <c r="G108" s="138"/>
      <c r="H108" s="138"/>
      <c r="I108" s="138"/>
      <c r="J108" s="138"/>
      <c r="AZ108" s="94" t="str">
        <f>B108</f>
        <v xml:space="preserve">        Zpracování elektronické podoby soupisu</v>
      </c>
    </row>
    <row r="109" spans="2:52" ht="51">
      <c r="B109" s="138" t="s">
        <v>100</v>
      </c>
      <c r="C109" s="138"/>
      <c r="D109" s="138"/>
      <c r="E109" s="138"/>
      <c r="F109" s="138"/>
      <c r="G109" s="138"/>
      <c r="H109" s="138"/>
      <c r="I109" s="138"/>
      <c r="J109" s="138"/>
      <c r="AZ109" s="94"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2:52">
      <c r="B111" s="138" t="s">
        <v>101</v>
      </c>
      <c r="C111" s="138"/>
      <c r="D111" s="138"/>
      <c r="E111" s="138"/>
      <c r="F111" s="138"/>
      <c r="G111" s="138"/>
      <c r="H111" s="138"/>
      <c r="I111" s="138"/>
      <c r="J111" s="138"/>
      <c r="AZ111" s="94" t="str">
        <f>B111</f>
        <v xml:space="preserve">        Jiný formát soupisu</v>
      </c>
    </row>
    <row r="112" spans="2:52" ht="38.25">
      <c r="B112" s="138" t="s">
        <v>102</v>
      </c>
      <c r="C112" s="138"/>
      <c r="D112" s="138"/>
      <c r="E112" s="138"/>
      <c r="F112" s="138"/>
      <c r="G112" s="138"/>
      <c r="H112" s="138"/>
      <c r="I112" s="138"/>
      <c r="J112" s="138"/>
      <c r="AZ112" s="94"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c r="B114" s="138" t="s">
        <v>103</v>
      </c>
      <c r="C114" s="138"/>
      <c r="D114" s="138"/>
      <c r="E114" s="138"/>
      <c r="F114" s="138"/>
      <c r="G114" s="138"/>
      <c r="H114" s="138"/>
      <c r="I114" s="138"/>
      <c r="J114" s="138"/>
      <c r="AZ114" s="94" t="str">
        <f>B114</f>
        <v xml:space="preserve">        Závěrečné ustanovení</v>
      </c>
    </row>
    <row r="115" spans="1:52">
      <c r="B115" s="138" t="s">
        <v>104</v>
      </c>
      <c r="C115" s="138"/>
      <c r="D115" s="138"/>
      <c r="E115" s="138"/>
      <c r="F115" s="138"/>
      <c r="G115" s="138"/>
      <c r="H115" s="138"/>
      <c r="I115" s="138"/>
      <c r="J115" s="138"/>
      <c r="AZ115" s="94" t="str">
        <f>B115</f>
        <v>Ostatní podmínky vztahující se ke zpracování nabídkové ceny jsou uvedeny v zadávací dokumentaci.</v>
      </c>
    </row>
    <row r="116" spans="1:52">
      <c r="A116" t="s">
        <v>105</v>
      </c>
      <c r="B116" t="s">
        <v>106</v>
      </c>
    </row>
    <row r="117" spans="1:52">
      <c r="A117" t="s">
        <v>107</v>
      </c>
      <c r="B117" t="s">
        <v>108</v>
      </c>
    </row>
    <row r="120" spans="1:52" ht="15.75">
      <c r="B120" s="95" t="s">
        <v>109</v>
      </c>
    </row>
    <row r="122" spans="1:52" ht="25.5" customHeight="1">
      <c r="A122" s="97"/>
      <c r="B122" s="217" t="s">
        <v>53</v>
      </c>
      <c r="C122" s="217" t="s">
        <v>54</v>
      </c>
      <c r="D122" s="218"/>
      <c r="E122" s="218"/>
      <c r="F122" s="219" t="s">
        <v>110</v>
      </c>
      <c r="G122" s="219"/>
      <c r="H122" s="219"/>
      <c r="I122" s="219" t="s">
        <v>29</v>
      </c>
      <c r="J122" s="219" t="s">
        <v>39</v>
      </c>
    </row>
    <row r="123" spans="1:52" ht="36.75" customHeight="1">
      <c r="A123" s="98"/>
      <c r="B123" s="220" t="s">
        <v>33</v>
      </c>
      <c r="C123" s="221" t="s">
        <v>34</v>
      </c>
      <c r="D123" s="222"/>
      <c r="E123" s="222"/>
      <c r="F123" s="223" t="s">
        <v>33</v>
      </c>
      <c r="G123" s="224"/>
      <c r="H123" s="224"/>
      <c r="I123" s="224">
        <f>'VON 1 Naklady'!G8</f>
        <v>0</v>
      </c>
      <c r="J123" s="225" t="str">
        <f>IF(I125=0,"",I123/I125*100)</f>
        <v/>
      </c>
    </row>
    <row r="124" spans="1:52" ht="36.75" customHeight="1">
      <c r="A124" s="98"/>
      <c r="B124" s="220" t="s">
        <v>35</v>
      </c>
      <c r="C124" s="221" t="s">
        <v>36</v>
      </c>
      <c r="D124" s="222"/>
      <c r="E124" s="222"/>
      <c r="F124" s="223" t="s">
        <v>35</v>
      </c>
      <c r="G124" s="224"/>
      <c r="H124" s="224"/>
      <c r="I124" s="224">
        <f>'VON 1 Naklady'!G10</f>
        <v>0</v>
      </c>
      <c r="J124" s="225" t="str">
        <f>IF(I125=0,"",I124/I125*100)</f>
        <v/>
      </c>
    </row>
    <row r="125" spans="1:52" ht="25.5" customHeight="1">
      <c r="A125" s="99"/>
      <c r="B125" s="100" t="s">
        <v>56</v>
      </c>
      <c r="C125" s="101"/>
      <c r="D125" s="102"/>
      <c r="E125" s="102"/>
      <c r="F125" s="105"/>
      <c r="G125" s="106"/>
      <c r="H125" s="106"/>
      <c r="I125" s="106">
        <f>SUM(I123:I124)</f>
        <v>0</v>
      </c>
      <c r="J125" s="103">
        <f>SUM(J123:J124)</f>
        <v>0</v>
      </c>
    </row>
    <row r="126" spans="1:52">
      <c r="F126" s="77"/>
      <c r="G126" s="77"/>
      <c r="H126" s="77"/>
      <c r="I126" s="77"/>
      <c r="J126" s="104"/>
    </row>
    <row r="127" spans="1:52">
      <c r="F127" s="77"/>
      <c r="G127" s="77"/>
      <c r="H127" s="77"/>
      <c r="I127" s="77"/>
      <c r="J127" s="104"/>
    </row>
    <row r="128" spans="1:52">
      <c r="F128" s="77"/>
      <c r="G128" s="77"/>
      <c r="H128" s="77"/>
      <c r="I128" s="77"/>
      <c r="J128" s="104"/>
    </row>
  </sheetData>
  <sheetProtection algorithmName="SHA-512" hashValue="4plBuXi2TDzCjNIr+RNv5yE+UG87zlKLfaZ+TYqaKEp7uqWeRgnEmF6uahGb+DtWbu8khx2W+Uhr6BMjVUmaLg==" saltValue="o5UM/x/A5YIf9rjU3lLASg==" spinCount="100000" sheet="1" formatRows="0"/>
  <customSheetViews>
    <customSheetView guid="{B7E7C763-C459-487D-8ABA-5CFDDFBD5A84}" showPageBreaks="1" showGridLines="0" fitToPage="1" printArea="1" hiddenColumns="1" topLeftCell="B1">
      <selection activeCell="L13" sqref="L13"/>
      <pageMargins left="0" right="0" top="0" bottom="0" header="0" footer="0"/>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1">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B42:E42"/>
    <mergeCell ref="B45:J45"/>
    <mergeCell ref="B47:J47"/>
    <mergeCell ref="B49:J49"/>
    <mergeCell ref="B50:J50"/>
    <mergeCell ref="B52:J52"/>
    <mergeCell ref="B55:J55"/>
    <mergeCell ref="B56:J56"/>
    <mergeCell ref="B57:J57"/>
    <mergeCell ref="B58:J58"/>
    <mergeCell ref="B59:J59"/>
    <mergeCell ref="B60:J60"/>
    <mergeCell ref="B62:J62"/>
    <mergeCell ref="B64:J64"/>
    <mergeCell ref="B65:J65"/>
    <mergeCell ref="B67:J67"/>
    <mergeCell ref="B68:J68"/>
    <mergeCell ref="B70:J70"/>
    <mergeCell ref="B71:J71"/>
    <mergeCell ref="B73:J73"/>
    <mergeCell ref="B75:J75"/>
    <mergeCell ref="B76:J76"/>
    <mergeCell ref="B78:J78"/>
    <mergeCell ref="B80:J80"/>
    <mergeCell ref="B81:J81"/>
    <mergeCell ref="B83:J83"/>
    <mergeCell ref="B84:J84"/>
    <mergeCell ref="B85:J85"/>
    <mergeCell ref="B87:J87"/>
    <mergeCell ref="B88:J88"/>
    <mergeCell ref="B90:J90"/>
    <mergeCell ref="B91:J91"/>
    <mergeCell ref="B95:J95"/>
    <mergeCell ref="B97:J97"/>
    <mergeCell ref="B100:J100"/>
    <mergeCell ref="B102:J102"/>
    <mergeCell ref="B103:J103"/>
    <mergeCell ref="B104:J104"/>
    <mergeCell ref="B106:J106"/>
    <mergeCell ref="B108:J108"/>
    <mergeCell ref="B109:J109"/>
    <mergeCell ref="B111:J111"/>
    <mergeCell ref="B112:J112"/>
    <mergeCell ref="B114:J114"/>
    <mergeCell ref="B115:J115"/>
    <mergeCell ref="C123:E123"/>
    <mergeCell ref="C124:E124"/>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c r="A1" s="179" t="s">
        <v>111</v>
      </c>
      <c r="B1" s="179"/>
      <c r="C1" s="180"/>
      <c r="D1" s="179"/>
      <c r="E1" s="179"/>
      <c r="F1" s="179"/>
      <c r="G1" s="179"/>
    </row>
    <row r="2" spans="1:7" ht="24.95" customHeight="1">
      <c r="A2" s="226" t="s">
        <v>112</v>
      </c>
      <c r="B2" s="227"/>
      <c r="C2" s="228"/>
      <c r="D2" s="228"/>
      <c r="E2" s="228"/>
      <c r="F2" s="228"/>
      <c r="G2" s="229"/>
    </row>
    <row r="3" spans="1:7" ht="24.95" customHeight="1">
      <c r="A3" s="226" t="s">
        <v>113</v>
      </c>
      <c r="B3" s="227"/>
      <c r="C3" s="228"/>
      <c r="D3" s="228"/>
      <c r="E3" s="228"/>
      <c r="F3" s="228"/>
      <c r="G3" s="229"/>
    </row>
    <row r="4" spans="1:7" ht="24.95" customHeight="1">
      <c r="A4" s="226" t="s">
        <v>114</v>
      </c>
      <c r="B4" s="227"/>
      <c r="C4" s="228"/>
      <c r="D4" s="228"/>
      <c r="E4" s="228"/>
      <c r="F4" s="228"/>
      <c r="G4" s="229"/>
    </row>
    <row r="5" spans="1:7">
      <c r="B5" s="4"/>
      <c r="C5" s="5"/>
      <c r="D5" s="6"/>
    </row>
  </sheetData>
  <sheetProtection algorithmName="SHA-512" hashValue="7FCygn4BMZMk2fZJdwKvz0P+6Uxzvki1XnUUGGiC9XQWzEU1kGAto3amuMNceucv6r4HKE7f9SgHvPDReXZpDg==" saltValue="5H5EPmpibd1iTyZ9dIMwQQ==" spinCount="100000" sheet="1" formatRows="0"/>
  <customSheetViews>
    <customSheetView guid="{B7E7C763-C459-487D-8ABA-5CFDDFBD5A84}">
      <selection activeCell="E19" sqref="E19"/>
      <pageMargins left="0" right="0" top="0" bottom="0" header="0" footer="0"/>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sheetData>
    <row r="1" spans="1:7">
      <c r="A1" s="21" t="s">
        <v>115</v>
      </c>
    </row>
    <row r="2" spans="1:7" ht="57.75" customHeight="1">
      <c r="A2" s="181" t="s">
        <v>116</v>
      </c>
      <c r="B2" s="181"/>
      <c r="C2" s="181"/>
      <c r="D2" s="181"/>
      <c r="E2" s="181"/>
      <c r="F2" s="181"/>
      <c r="G2" s="181"/>
    </row>
  </sheetData>
  <sheetProtection algorithmName="SHA-512" hashValue="E+TG54c+glVBI1iND9sUxSgZwWY6+wjz+xngRqPVYEcSL9j438Ltu2VfP0KIOXw4z81Aa4lEMngRek3xsK1d4w==" saltValue="aWEfxftKs8m8hAEogEUrnA==" spinCount="100000" sheet="1" formatRows="0"/>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082A7-AF45-47DE-B408-46AD8902FF64}">
  <sheetPr>
    <outlinePr summaryBelow="0"/>
  </sheetPr>
  <dimension ref="A1:BH5000"/>
  <sheetViews>
    <sheetView workbookViewId="0">
      <pane ySplit="7" topLeftCell="A8" activePane="bottomLeft" state="frozen"/>
      <selection pane="bottomLeft" sqref="A1:G1"/>
    </sheetView>
  </sheetViews>
  <sheetFormatPr defaultRowHeight="12.75" outlineLevelRow="1"/>
  <cols>
    <col min="1" max="1" width="3.42578125" customWidth="1"/>
    <col min="2" max="2" width="12.5703125" style="96" customWidth="1"/>
    <col min="3" max="3" width="63.28515625" style="9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c r="A1" s="182" t="s">
        <v>117</v>
      </c>
      <c r="B1" s="182"/>
      <c r="C1" s="182"/>
      <c r="D1" s="182"/>
      <c r="E1" s="182"/>
      <c r="F1" s="182"/>
      <c r="G1" s="182"/>
      <c r="AG1" t="s">
        <v>118</v>
      </c>
    </row>
    <row r="2" spans="1:60" ht="24.95" customHeight="1">
      <c r="A2" s="230" t="s">
        <v>112</v>
      </c>
      <c r="B2" s="227" t="s">
        <v>3</v>
      </c>
      <c r="C2" s="231" t="s">
        <v>4</v>
      </c>
      <c r="D2" s="232"/>
      <c r="E2" s="232"/>
      <c r="F2" s="232"/>
      <c r="G2" s="233"/>
      <c r="AG2" t="s">
        <v>119</v>
      </c>
    </row>
    <row r="3" spans="1:60" ht="24.95" customHeight="1">
      <c r="A3" s="230" t="s">
        <v>113</v>
      </c>
      <c r="B3" s="227" t="s">
        <v>6</v>
      </c>
      <c r="C3" s="231" t="s">
        <v>7</v>
      </c>
      <c r="D3" s="232"/>
      <c r="E3" s="232"/>
      <c r="F3" s="232"/>
      <c r="G3" s="233"/>
      <c r="AC3" s="96" t="s">
        <v>120</v>
      </c>
      <c r="AG3" t="s">
        <v>121</v>
      </c>
    </row>
    <row r="4" spans="1:60" ht="24.95" customHeight="1">
      <c r="A4" s="234" t="s">
        <v>114</v>
      </c>
      <c r="B4" s="235" t="s">
        <v>9</v>
      </c>
      <c r="C4" s="236" t="s">
        <v>7</v>
      </c>
      <c r="D4" s="237"/>
      <c r="E4" s="237"/>
      <c r="F4" s="237"/>
      <c r="G4" s="238"/>
      <c r="AG4" t="s">
        <v>122</v>
      </c>
    </row>
    <row r="5" spans="1:60">
      <c r="D5" s="10"/>
    </row>
    <row r="6" spans="1:60" ht="38.25">
      <c r="A6" s="239" t="s">
        <v>123</v>
      </c>
      <c r="B6" s="240" t="s">
        <v>124</v>
      </c>
      <c r="C6" s="240" t="s">
        <v>125</v>
      </c>
      <c r="D6" s="241" t="s">
        <v>126</v>
      </c>
      <c r="E6" s="239" t="s">
        <v>127</v>
      </c>
      <c r="F6" s="242" t="s">
        <v>128</v>
      </c>
      <c r="G6" s="239" t="s">
        <v>29</v>
      </c>
      <c r="H6" s="243" t="s">
        <v>129</v>
      </c>
      <c r="I6" s="243" t="s">
        <v>130</v>
      </c>
      <c r="J6" s="243" t="s">
        <v>131</v>
      </c>
      <c r="K6" s="243" t="s">
        <v>132</v>
      </c>
      <c r="L6" s="243" t="s">
        <v>133</v>
      </c>
      <c r="M6" s="243" t="s">
        <v>134</v>
      </c>
      <c r="N6" s="243" t="s">
        <v>135</v>
      </c>
      <c r="O6" s="243" t="s">
        <v>136</v>
      </c>
      <c r="P6" s="243" t="s">
        <v>137</v>
      </c>
      <c r="Q6" s="243" t="s">
        <v>138</v>
      </c>
      <c r="R6" s="243" t="s">
        <v>139</v>
      </c>
      <c r="S6" s="243" t="s">
        <v>140</v>
      </c>
      <c r="T6" s="243" t="s">
        <v>141</v>
      </c>
      <c r="U6" s="243" t="s">
        <v>142</v>
      </c>
      <c r="V6" s="243" t="s">
        <v>143</v>
      </c>
      <c r="W6" s="243" t="s">
        <v>144</v>
      </c>
      <c r="X6" s="243" t="s">
        <v>145</v>
      </c>
      <c r="Y6" s="243" t="s">
        <v>146</v>
      </c>
    </row>
    <row r="7" spans="1:60" hidden="1">
      <c r="A7" s="3"/>
      <c r="B7" s="4"/>
      <c r="C7" s="4"/>
      <c r="D7" s="6"/>
      <c r="E7" s="109"/>
      <c r="F7" s="110"/>
      <c r="G7" s="110"/>
      <c r="H7" s="110"/>
      <c r="I7" s="110"/>
      <c r="J7" s="110"/>
      <c r="K7" s="110"/>
      <c r="L7" s="110"/>
      <c r="M7" s="110"/>
      <c r="N7" s="109"/>
      <c r="O7" s="109"/>
      <c r="P7" s="109"/>
      <c r="Q7" s="109"/>
      <c r="R7" s="110"/>
      <c r="S7" s="110"/>
      <c r="T7" s="110"/>
      <c r="U7" s="110"/>
      <c r="V7" s="110"/>
      <c r="W7" s="110"/>
      <c r="X7" s="110"/>
      <c r="Y7" s="110"/>
    </row>
    <row r="8" spans="1:60">
      <c r="A8" s="113" t="s">
        <v>147</v>
      </c>
      <c r="B8" s="114" t="s">
        <v>33</v>
      </c>
      <c r="C8" s="133" t="s">
        <v>34</v>
      </c>
      <c r="D8" s="115"/>
      <c r="E8" s="116"/>
      <c r="F8" s="117"/>
      <c r="G8" s="117">
        <f>SUMIF(AG9:AG9,"&lt;&gt;NOR",G9:G9)</f>
        <v>0</v>
      </c>
      <c r="H8" s="117"/>
      <c r="I8" s="117">
        <f>SUM(I9:I9)</f>
        <v>0</v>
      </c>
      <c r="J8" s="117"/>
      <c r="K8" s="117">
        <f>SUM(K9:K9)</f>
        <v>0</v>
      </c>
      <c r="L8" s="117"/>
      <c r="M8" s="117">
        <f>SUM(M9:M9)</f>
        <v>0</v>
      </c>
      <c r="N8" s="116"/>
      <c r="O8" s="116">
        <f>SUM(O9:O9)</f>
        <v>0</v>
      </c>
      <c r="P8" s="116"/>
      <c r="Q8" s="116">
        <f>SUM(Q9:Q9)</f>
        <v>0</v>
      </c>
      <c r="R8" s="117"/>
      <c r="S8" s="117"/>
      <c r="T8" s="118"/>
      <c r="U8" s="112"/>
      <c r="V8" s="112">
        <f>SUM(V9:V9)</f>
        <v>0</v>
      </c>
      <c r="W8" s="112"/>
      <c r="X8" s="112"/>
      <c r="Y8" s="112"/>
      <c r="AG8" t="s">
        <v>148</v>
      </c>
    </row>
    <row r="9" spans="1:60" outlineLevel="1">
      <c r="A9" s="126">
        <v>1</v>
      </c>
      <c r="B9" s="127" t="s">
        <v>149</v>
      </c>
      <c r="C9" s="134" t="s">
        <v>150</v>
      </c>
      <c r="D9" s="128" t="s">
        <v>151</v>
      </c>
      <c r="E9" s="129">
        <v>1</v>
      </c>
      <c r="F9" s="130"/>
      <c r="G9" s="131">
        <f>ROUND(E9*F9,2)</f>
        <v>0</v>
      </c>
      <c r="H9" s="130"/>
      <c r="I9" s="131">
        <f>ROUND(E9*H9,2)</f>
        <v>0</v>
      </c>
      <c r="J9" s="130"/>
      <c r="K9" s="131">
        <f>ROUND(E9*J9,2)</f>
        <v>0</v>
      </c>
      <c r="L9" s="131">
        <v>21</v>
      </c>
      <c r="M9" s="131">
        <f>G9*(1+L9/100)</f>
        <v>0</v>
      </c>
      <c r="N9" s="129">
        <v>0</v>
      </c>
      <c r="O9" s="129">
        <f>ROUND(E9*N9,2)</f>
        <v>0</v>
      </c>
      <c r="P9" s="129">
        <v>0</v>
      </c>
      <c r="Q9" s="129">
        <f>ROUND(E9*P9,2)</f>
        <v>0</v>
      </c>
      <c r="R9" s="131"/>
      <c r="S9" s="131" t="s">
        <v>152</v>
      </c>
      <c r="T9" s="132" t="s">
        <v>153</v>
      </c>
      <c r="U9" s="111">
        <v>0</v>
      </c>
      <c r="V9" s="111">
        <f>ROUND(E9*U9,2)</f>
        <v>0</v>
      </c>
      <c r="W9" s="111"/>
      <c r="X9" s="111" t="s">
        <v>154</v>
      </c>
      <c r="Y9" s="111" t="s">
        <v>155</v>
      </c>
      <c r="Z9" s="108"/>
      <c r="AA9" s="108"/>
      <c r="AB9" s="108"/>
      <c r="AC9" s="108"/>
      <c r="AD9" s="108"/>
      <c r="AE9" s="108"/>
      <c r="AF9" s="108"/>
      <c r="AG9" s="108" t="s">
        <v>156</v>
      </c>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row>
    <row r="10" spans="1:60">
      <c r="A10" s="113" t="s">
        <v>147</v>
      </c>
      <c r="B10" s="114" t="s">
        <v>35</v>
      </c>
      <c r="C10" s="133" t="s">
        <v>36</v>
      </c>
      <c r="D10" s="115"/>
      <c r="E10" s="116"/>
      <c r="F10" s="117"/>
      <c r="G10" s="117">
        <f>SUMIF(AG11:AG17,"&lt;&gt;NOR",G11:G17)</f>
        <v>0</v>
      </c>
      <c r="H10" s="117"/>
      <c r="I10" s="117">
        <f>SUM(I11:I17)</f>
        <v>0</v>
      </c>
      <c r="J10" s="117"/>
      <c r="K10" s="117">
        <f>SUM(K11:K17)</f>
        <v>0</v>
      </c>
      <c r="L10" s="117"/>
      <c r="M10" s="117">
        <f>SUM(M11:M17)</f>
        <v>0</v>
      </c>
      <c r="N10" s="116"/>
      <c r="O10" s="116">
        <f>SUM(O11:O17)</f>
        <v>0</v>
      </c>
      <c r="P10" s="116"/>
      <c r="Q10" s="116">
        <f>SUM(Q11:Q17)</f>
        <v>0</v>
      </c>
      <c r="R10" s="117"/>
      <c r="S10" s="117"/>
      <c r="T10" s="118"/>
      <c r="U10" s="112"/>
      <c r="V10" s="112">
        <f>SUM(V11:V17)</f>
        <v>0</v>
      </c>
      <c r="W10" s="112"/>
      <c r="X10" s="112"/>
      <c r="Y10" s="112"/>
      <c r="AG10" t="s">
        <v>148</v>
      </c>
    </row>
    <row r="11" spans="1:60" outlineLevel="1">
      <c r="A11" s="126">
        <v>2</v>
      </c>
      <c r="B11" s="127" t="s">
        <v>157</v>
      </c>
      <c r="C11" s="134" t="s">
        <v>158</v>
      </c>
      <c r="D11" s="128" t="s">
        <v>151</v>
      </c>
      <c r="E11" s="129">
        <v>1</v>
      </c>
      <c r="F11" s="130"/>
      <c r="G11" s="131">
        <f>ROUND(E11*F11,2)</f>
        <v>0</v>
      </c>
      <c r="H11" s="130"/>
      <c r="I11" s="131">
        <f>ROUND(E11*H11,2)</f>
        <v>0</v>
      </c>
      <c r="J11" s="130"/>
      <c r="K11" s="131">
        <f>ROUND(E11*J11,2)</f>
        <v>0</v>
      </c>
      <c r="L11" s="131">
        <v>21</v>
      </c>
      <c r="M11" s="131">
        <f>G11*(1+L11/100)</f>
        <v>0</v>
      </c>
      <c r="N11" s="129">
        <v>0</v>
      </c>
      <c r="O11" s="129">
        <f>ROUND(E11*N11,2)</f>
        <v>0</v>
      </c>
      <c r="P11" s="129">
        <v>0</v>
      </c>
      <c r="Q11" s="129">
        <f>ROUND(E11*P11,2)</f>
        <v>0</v>
      </c>
      <c r="R11" s="131"/>
      <c r="S11" s="131" t="s">
        <v>159</v>
      </c>
      <c r="T11" s="132" t="s">
        <v>153</v>
      </c>
      <c r="U11" s="111">
        <v>0</v>
      </c>
      <c r="V11" s="111">
        <f>ROUND(E11*U11,2)</f>
        <v>0</v>
      </c>
      <c r="W11" s="111"/>
      <c r="X11" s="111" t="s">
        <v>154</v>
      </c>
      <c r="Y11" s="111" t="s">
        <v>155</v>
      </c>
      <c r="Z11" s="108"/>
      <c r="AA11" s="108"/>
      <c r="AB11" s="108"/>
      <c r="AC11" s="108"/>
      <c r="AD11" s="108"/>
      <c r="AE11" s="108"/>
      <c r="AF11" s="108"/>
      <c r="AG11" s="108" t="s">
        <v>156</v>
      </c>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row>
    <row r="12" spans="1:60" outlineLevel="1">
      <c r="A12" s="126">
        <v>3</v>
      </c>
      <c r="B12" s="127" t="s">
        <v>160</v>
      </c>
      <c r="C12" s="134" t="s">
        <v>161</v>
      </c>
      <c r="D12" s="128" t="s">
        <v>151</v>
      </c>
      <c r="E12" s="129">
        <v>1</v>
      </c>
      <c r="F12" s="130"/>
      <c r="G12" s="131">
        <f>ROUND(E12*F12,2)</f>
        <v>0</v>
      </c>
      <c r="H12" s="130"/>
      <c r="I12" s="131">
        <f>ROUND(E12*H12,2)</f>
        <v>0</v>
      </c>
      <c r="J12" s="130"/>
      <c r="K12" s="131">
        <f>ROUND(E12*J12,2)</f>
        <v>0</v>
      </c>
      <c r="L12" s="131">
        <v>21</v>
      </c>
      <c r="M12" s="131">
        <f>G12*(1+L12/100)</f>
        <v>0</v>
      </c>
      <c r="N12" s="129">
        <v>0</v>
      </c>
      <c r="O12" s="129">
        <f>ROUND(E12*N12,2)</f>
        <v>0</v>
      </c>
      <c r="P12" s="129">
        <v>0</v>
      </c>
      <c r="Q12" s="129">
        <f>ROUND(E12*P12,2)</f>
        <v>0</v>
      </c>
      <c r="R12" s="131"/>
      <c r="S12" s="131" t="s">
        <v>159</v>
      </c>
      <c r="T12" s="132" t="s">
        <v>153</v>
      </c>
      <c r="U12" s="111">
        <v>0</v>
      </c>
      <c r="V12" s="111">
        <f>ROUND(E12*U12,2)</f>
        <v>0</v>
      </c>
      <c r="W12" s="111"/>
      <c r="X12" s="111" t="s">
        <v>154</v>
      </c>
      <c r="Y12" s="111" t="s">
        <v>155</v>
      </c>
      <c r="Z12" s="108"/>
      <c r="AA12" s="108"/>
      <c r="AB12" s="108"/>
      <c r="AC12" s="108"/>
      <c r="AD12" s="108"/>
      <c r="AE12" s="108"/>
      <c r="AF12" s="108"/>
      <c r="AG12" s="108" t="s">
        <v>156</v>
      </c>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row>
    <row r="13" spans="1:60" outlineLevel="1">
      <c r="A13" s="126">
        <v>4</v>
      </c>
      <c r="B13" s="127" t="s">
        <v>162</v>
      </c>
      <c r="C13" s="134" t="s">
        <v>163</v>
      </c>
      <c r="D13" s="128" t="s">
        <v>151</v>
      </c>
      <c r="E13" s="129">
        <v>1</v>
      </c>
      <c r="F13" s="130"/>
      <c r="G13" s="131">
        <f>ROUND(E13*F13,2)</f>
        <v>0</v>
      </c>
      <c r="H13" s="130"/>
      <c r="I13" s="131">
        <f>ROUND(E13*H13,2)</f>
        <v>0</v>
      </c>
      <c r="J13" s="130"/>
      <c r="K13" s="131">
        <f>ROUND(E13*J13,2)</f>
        <v>0</v>
      </c>
      <c r="L13" s="131">
        <v>21</v>
      </c>
      <c r="M13" s="131">
        <f>G13*(1+L13/100)</f>
        <v>0</v>
      </c>
      <c r="N13" s="129">
        <v>0</v>
      </c>
      <c r="O13" s="129">
        <f>ROUND(E13*N13,2)</f>
        <v>0</v>
      </c>
      <c r="P13" s="129">
        <v>0</v>
      </c>
      <c r="Q13" s="129">
        <f>ROUND(E13*P13,2)</f>
        <v>0</v>
      </c>
      <c r="R13" s="131"/>
      <c r="S13" s="131" t="s">
        <v>159</v>
      </c>
      <c r="T13" s="132" t="s">
        <v>153</v>
      </c>
      <c r="U13" s="111">
        <v>0</v>
      </c>
      <c r="V13" s="111">
        <f>ROUND(E13*U13,2)</f>
        <v>0</v>
      </c>
      <c r="W13" s="111"/>
      <c r="X13" s="111" t="s">
        <v>154</v>
      </c>
      <c r="Y13" s="111" t="s">
        <v>155</v>
      </c>
      <c r="Z13" s="108"/>
      <c r="AA13" s="108"/>
      <c r="AB13" s="108"/>
      <c r="AC13" s="108"/>
      <c r="AD13" s="108"/>
      <c r="AE13" s="108"/>
      <c r="AF13" s="108"/>
      <c r="AG13" s="108" t="s">
        <v>156</v>
      </c>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row>
    <row r="14" spans="1:60" outlineLevel="1">
      <c r="A14" s="126">
        <v>5</v>
      </c>
      <c r="B14" s="127" t="s">
        <v>164</v>
      </c>
      <c r="C14" s="134" t="s">
        <v>165</v>
      </c>
      <c r="D14" s="128" t="s">
        <v>151</v>
      </c>
      <c r="E14" s="129">
        <v>1</v>
      </c>
      <c r="F14" s="130"/>
      <c r="G14" s="131">
        <f>ROUND(E14*F14,2)</f>
        <v>0</v>
      </c>
      <c r="H14" s="130"/>
      <c r="I14" s="131">
        <f>ROUND(E14*H14,2)</f>
        <v>0</v>
      </c>
      <c r="J14" s="130"/>
      <c r="K14" s="131">
        <f>ROUND(E14*J14,2)</f>
        <v>0</v>
      </c>
      <c r="L14" s="131">
        <v>21</v>
      </c>
      <c r="M14" s="131">
        <f>G14*(1+L14/100)</f>
        <v>0</v>
      </c>
      <c r="N14" s="129">
        <v>0</v>
      </c>
      <c r="O14" s="129">
        <f>ROUND(E14*N14,2)</f>
        <v>0</v>
      </c>
      <c r="P14" s="129">
        <v>0</v>
      </c>
      <c r="Q14" s="129">
        <f>ROUND(E14*P14,2)</f>
        <v>0</v>
      </c>
      <c r="R14" s="131"/>
      <c r="S14" s="131" t="s">
        <v>159</v>
      </c>
      <c r="T14" s="132" t="s">
        <v>153</v>
      </c>
      <c r="U14" s="111">
        <v>0</v>
      </c>
      <c r="V14" s="111">
        <f>ROUND(E14*U14,2)</f>
        <v>0</v>
      </c>
      <c r="W14" s="111"/>
      <c r="X14" s="111" t="s">
        <v>154</v>
      </c>
      <c r="Y14" s="111" t="s">
        <v>155</v>
      </c>
      <c r="Z14" s="108"/>
      <c r="AA14" s="108"/>
      <c r="AB14" s="108"/>
      <c r="AC14" s="108"/>
      <c r="AD14" s="108"/>
      <c r="AE14" s="108"/>
      <c r="AF14" s="108"/>
      <c r="AG14" s="108" t="s">
        <v>156</v>
      </c>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row>
    <row r="15" spans="1:60" outlineLevel="1">
      <c r="A15" s="126">
        <v>6</v>
      </c>
      <c r="B15" s="127" t="s">
        <v>166</v>
      </c>
      <c r="C15" s="134" t="s">
        <v>167</v>
      </c>
      <c r="D15" s="128" t="s">
        <v>151</v>
      </c>
      <c r="E15" s="129">
        <v>1</v>
      </c>
      <c r="F15" s="130"/>
      <c r="G15" s="131">
        <f>ROUND(E15*F15,2)</f>
        <v>0</v>
      </c>
      <c r="H15" s="130"/>
      <c r="I15" s="131">
        <f>ROUND(E15*H15,2)</f>
        <v>0</v>
      </c>
      <c r="J15" s="130"/>
      <c r="K15" s="131">
        <f>ROUND(E15*J15,2)</f>
        <v>0</v>
      </c>
      <c r="L15" s="131">
        <v>21</v>
      </c>
      <c r="M15" s="131">
        <f>G15*(1+L15/100)</f>
        <v>0</v>
      </c>
      <c r="N15" s="129">
        <v>0</v>
      </c>
      <c r="O15" s="129">
        <f>ROUND(E15*N15,2)</f>
        <v>0</v>
      </c>
      <c r="P15" s="129">
        <v>0</v>
      </c>
      <c r="Q15" s="129">
        <f>ROUND(E15*P15,2)</f>
        <v>0</v>
      </c>
      <c r="R15" s="131"/>
      <c r="S15" s="131" t="s">
        <v>159</v>
      </c>
      <c r="T15" s="132" t="s">
        <v>153</v>
      </c>
      <c r="U15" s="111">
        <v>0</v>
      </c>
      <c r="V15" s="111">
        <f>ROUND(E15*U15,2)</f>
        <v>0</v>
      </c>
      <c r="W15" s="111"/>
      <c r="X15" s="111" t="s">
        <v>154</v>
      </c>
      <c r="Y15" s="111" t="s">
        <v>155</v>
      </c>
      <c r="Z15" s="108"/>
      <c r="AA15" s="108"/>
      <c r="AB15" s="108"/>
      <c r="AC15" s="108"/>
      <c r="AD15" s="108"/>
      <c r="AE15" s="108"/>
      <c r="AF15" s="108"/>
      <c r="AG15" s="108" t="s">
        <v>156</v>
      </c>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row>
    <row r="16" spans="1:60" outlineLevel="1">
      <c r="A16" s="126">
        <v>7</v>
      </c>
      <c r="B16" s="127" t="s">
        <v>168</v>
      </c>
      <c r="C16" s="134" t="s">
        <v>169</v>
      </c>
      <c r="D16" s="128" t="s">
        <v>151</v>
      </c>
      <c r="E16" s="129">
        <v>1</v>
      </c>
      <c r="F16" s="130"/>
      <c r="G16" s="131">
        <f>ROUND(E16*F16,2)</f>
        <v>0</v>
      </c>
      <c r="H16" s="130"/>
      <c r="I16" s="131">
        <f>ROUND(E16*H16,2)</f>
        <v>0</v>
      </c>
      <c r="J16" s="130"/>
      <c r="K16" s="131">
        <f>ROUND(E16*J16,2)</f>
        <v>0</v>
      </c>
      <c r="L16" s="131">
        <v>21</v>
      </c>
      <c r="M16" s="131">
        <f>G16*(1+L16/100)</f>
        <v>0</v>
      </c>
      <c r="N16" s="129">
        <v>0</v>
      </c>
      <c r="O16" s="129">
        <f>ROUND(E16*N16,2)</f>
        <v>0</v>
      </c>
      <c r="P16" s="129">
        <v>0</v>
      </c>
      <c r="Q16" s="129">
        <f>ROUND(E16*P16,2)</f>
        <v>0</v>
      </c>
      <c r="R16" s="131"/>
      <c r="S16" s="131" t="s">
        <v>159</v>
      </c>
      <c r="T16" s="132" t="s">
        <v>153</v>
      </c>
      <c r="U16" s="111">
        <v>0</v>
      </c>
      <c r="V16" s="111">
        <f>ROUND(E16*U16,2)</f>
        <v>0</v>
      </c>
      <c r="W16" s="111"/>
      <c r="X16" s="111" t="s">
        <v>154</v>
      </c>
      <c r="Y16" s="111" t="s">
        <v>155</v>
      </c>
      <c r="Z16" s="108"/>
      <c r="AA16" s="108"/>
      <c r="AB16" s="108"/>
      <c r="AC16" s="108"/>
      <c r="AD16" s="108"/>
      <c r="AE16" s="108"/>
      <c r="AF16" s="108"/>
      <c r="AG16" s="108" t="s">
        <v>156</v>
      </c>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c r="BE16" s="108"/>
      <c r="BF16" s="108"/>
      <c r="BG16" s="108"/>
      <c r="BH16" s="108"/>
    </row>
    <row r="17" spans="1:60" outlineLevel="1">
      <c r="A17" s="119">
        <v>8</v>
      </c>
      <c r="B17" s="120" t="s">
        <v>170</v>
      </c>
      <c r="C17" s="135" t="s">
        <v>171</v>
      </c>
      <c r="D17" s="121" t="s">
        <v>151</v>
      </c>
      <c r="E17" s="122">
        <v>1</v>
      </c>
      <c r="F17" s="123"/>
      <c r="G17" s="124">
        <f>ROUND(E17*F17,2)</f>
        <v>0</v>
      </c>
      <c r="H17" s="123"/>
      <c r="I17" s="124">
        <f>ROUND(E17*H17,2)</f>
        <v>0</v>
      </c>
      <c r="J17" s="123"/>
      <c r="K17" s="124">
        <f>ROUND(E17*J17,2)</f>
        <v>0</v>
      </c>
      <c r="L17" s="124">
        <v>21</v>
      </c>
      <c r="M17" s="124">
        <f>G17*(1+L17/100)</f>
        <v>0</v>
      </c>
      <c r="N17" s="122">
        <v>0</v>
      </c>
      <c r="O17" s="122">
        <f>ROUND(E17*N17,2)</f>
        <v>0</v>
      </c>
      <c r="P17" s="122">
        <v>0</v>
      </c>
      <c r="Q17" s="122">
        <f>ROUND(E17*P17,2)</f>
        <v>0</v>
      </c>
      <c r="R17" s="124"/>
      <c r="S17" s="124" t="s">
        <v>159</v>
      </c>
      <c r="T17" s="125" t="s">
        <v>153</v>
      </c>
      <c r="U17" s="111">
        <v>0</v>
      </c>
      <c r="V17" s="111">
        <f>ROUND(E17*U17,2)</f>
        <v>0</v>
      </c>
      <c r="W17" s="111"/>
      <c r="X17" s="111" t="s">
        <v>154</v>
      </c>
      <c r="Y17" s="111" t="s">
        <v>155</v>
      </c>
      <c r="Z17" s="108"/>
      <c r="AA17" s="108"/>
      <c r="AB17" s="108"/>
      <c r="AC17" s="108"/>
      <c r="AD17" s="108"/>
      <c r="AE17" s="108"/>
      <c r="AF17" s="108"/>
      <c r="AG17" s="108" t="s">
        <v>156</v>
      </c>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row>
    <row r="18" spans="1:60">
      <c r="A18" s="3"/>
      <c r="B18" s="4"/>
      <c r="C18" s="136"/>
      <c r="D18" s="6"/>
      <c r="E18" s="3"/>
      <c r="F18" s="3"/>
      <c r="G18" s="3"/>
      <c r="H18" s="3"/>
      <c r="I18" s="3"/>
      <c r="J18" s="3"/>
      <c r="K18" s="3"/>
      <c r="L18" s="3"/>
      <c r="M18" s="3"/>
      <c r="N18" s="3"/>
      <c r="O18" s="3"/>
      <c r="P18" s="3"/>
      <c r="Q18" s="3"/>
      <c r="R18" s="3"/>
      <c r="S18" s="3"/>
      <c r="T18" s="3"/>
      <c r="U18" s="3"/>
      <c r="V18" s="3"/>
      <c r="W18" s="3"/>
      <c r="X18" s="3"/>
      <c r="Y18" s="3"/>
      <c r="AE18">
        <v>15</v>
      </c>
      <c r="AF18">
        <v>21</v>
      </c>
      <c r="AG18" t="s">
        <v>133</v>
      </c>
    </row>
    <row r="19" spans="1:60">
      <c r="A19" s="244"/>
      <c r="B19" s="245" t="s">
        <v>29</v>
      </c>
      <c r="C19" s="246"/>
      <c r="D19" s="247"/>
      <c r="E19" s="248"/>
      <c r="F19" s="248"/>
      <c r="G19" s="249">
        <f>G8+G10</f>
        <v>0</v>
      </c>
      <c r="H19" s="3"/>
      <c r="I19" s="3"/>
      <c r="J19" s="3"/>
      <c r="K19" s="3"/>
      <c r="L19" s="3"/>
      <c r="M19" s="3"/>
      <c r="N19" s="3"/>
      <c r="O19" s="3"/>
      <c r="P19" s="3"/>
      <c r="Q19" s="3"/>
      <c r="R19" s="3"/>
      <c r="S19" s="3"/>
      <c r="T19" s="3"/>
      <c r="U19" s="3"/>
      <c r="V19" s="3"/>
      <c r="W19" s="3"/>
      <c r="X19" s="3"/>
      <c r="Y19" s="3"/>
      <c r="AE19">
        <f>SUMIF(L7:L17,AE18,G7:G17)</f>
        <v>0</v>
      </c>
      <c r="AF19">
        <f>SUMIF(L7:L17,AF18,G7:G17)</f>
        <v>0</v>
      </c>
      <c r="AG19" t="s">
        <v>172</v>
      </c>
    </row>
    <row r="20" spans="1:60">
      <c r="C20" s="137"/>
      <c r="D20" s="10"/>
      <c r="AG20" t="s">
        <v>173</v>
      </c>
    </row>
    <row r="21" spans="1:60">
      <c r="D21" s="10"/>
    </row>
    <row r="22" spans="1:60">
      <c r="D22" s="10"/>
    </row>
    <row r="23" spans="1:60">
      <c r="D23" s="10"/>
    </row>
    <row r="24" spans="1:60">
      <c r="D24" s="10"/>
    </row>
    <row r="25" spans="1:60">
      <c r="D25" s="10"/>
    </row>
    <row r="26" spans="1:60">
      <c r="D26" s="10"/>
    </row>
    <row r="27" spans="1:60">
      <c r="D27" s="10"/>
    </row>
    <row r="28" spans="1:60">
      <c r="D28" s="10"/>
    </row>
    <row r="29" spans="1:60">
      <c r="D29" s="10"/>
    </row>
    <row r="30" spans="1:60">
      <c r="D30" s="10"/>
    </row>
    <row r="31" spans="1:60">
      <c r="D31" s="10"/>
    </row>
    <row r="32" spans="1:60">
      <c r="D32" s="10"/>
    </row>
    <row r="33" spans="4:4">
      <c r="D33" s="10"/>
    </row>
    <row r="34" spans="4:4">
      <c r="D34" s="10"/>
    </row>
    <row r="35" spans="4:4">
      <c r="D35" s="10"/>
    </row>
    <row r="36" spans="4:4">
      <c r="D36" s="10"/>
    </row>
    <row r="37" spans="4:4">
      <c r="D37" s="10"/>
    </row>
    <row r="38" spans="4:4">
      <c r="D38" s="10"/>
    </row>
    <row r="39" spans="4:4">
      <c r="D39" s="10"/>
    </row>
    <row r="40" spans="4:4">
      <c r="D40" s="10"/>
    </row>
    <row r="41" spans="4:4">
      <c r="D41" s="10"/>
    </row>
    <row r="42" spans="4:4">
      <c r="D42" s="10"/>
    </row>
    <row r="43" spans="4:4">
      <c r="D43" s="10"/>
    </row>
    <row r="44" spans="4:4">
      <c r="D44" s="10"/>
    </row>
    <row r="45" spans="4:4">
      <c r="D45" s="10"/>
    </row>
    <row r="46" spans="4:4">
      <c r="D46" s="10"/>
    </row>
    <row r="47" spans="4:4">
      <c r="D47" s="10"/>
    </row>
    <row r="48" spans="4:4">
      <c r="D48" s="10"/>
    </row>
    <row r="49" spans="4:4">
      <c r="D49" s="10"/>
    </row>
    <row r="50" spans="4:4">
      <c r="D50" s="10"/>
    </row>
    <row r="51" spans="4:4">
      <c r="D51" s="10"/>
    </row>
    <row r="52" spans="4:4">
      <c r="D52" s="10"/>
    </row>
    <row r="53" spans="4:4">
      <c r="D53" s="10"/>
    </row>
    <row r="54" spans="4:4">
      <c r="D54" s="10"/>
    </row>
    <row r="55" spans="4:4">
      <c r="D55" s="10"/>
    </row>
    <row r="56" spans="4:4">
      <c r="D56" s="10"/>
    </row>
    <row r="57" spans="4:4">
      <c r="D57" s="10"/>
    </row>
    <row r="58" spans="4:4">
      <c r="D58" s="10"/>
    </row>
    <row r="59" spans="4:4">
      <c r="D59" s="10"/>
    </row>
    <row r="60" spans="4:4">
      <c r="D60" s="10"/>
    </row>
    <row r="61" spans="4:4">
      <c r="D61" s="10"/>
    </row>
    <row r="62" spans="4:4">
      <c r="D62" s="10"/>
    </row>
    <row r="63" spans="4:4">
      <c r="D63" s="10"/>
    </row>
    <row r="64" spans="4:4">
      <c r="D64" s="10"/>
    </row>
    <row r="65" spans="4:4">
      <c r="D65" s="10"/>
    </row>
    <row r="66" spans="4:4">
      <c r="D66" s="10"/>
    </row>
    <row r="67" spans="4:4">
      <c r="D67" s="10"/>
    </row>
    <row r="68" spans="4:4">
      <c r="D68" s="10"/>
    </row>
    <row r="69" spans="4:4">
      <c r="D69" s="10"/>
    </row>
    <row r="70" spans="4:4">
      <c r="D70" s="10"/>
    </row>
    <row r="71" spans="4:4">
      <c r="D71" s="10"/>
    </row>
    <row r="72" spans="4:4">
      <c r="D72" s="10"/>
    </row>
    <row r="73" spans="4:4">
      <c r="D73" s="10"/>
    </row>
    <row r="74" spans="4:4">
      <c r="D74" s="10"/>
    </row>
    <row r="75" spans="4:4">
      <c r="D75" s="10"/>
    </row>
    <row r="76" spans="4:4">
      <c r="D76" s="10"/>
    </row>
    <row r="77" spans="4:4">
      <c r="D77" s="10"/>
    </row>
    <row r="78" spans="4:4">
      <c r="D78" s="10"/>
    </row>
    <row r="79" spans="4:4">
      <c r="D79" s="10"/>
    </row>
    <row r="80" spans="4:4">
      <c r="D80" s="10"/>
    </row>
    <row r="81" spans="4:4">
      <c r="D81" s="10"/>
    </row>
    <row r="82" spans="4:4">
      <c r="D82" s="10"/>
    </row>
    <row r="83" spans="4:4">
      <c r="D83" s="10"/>
    </row>
    <row r="84" spans="4:4">
      <c r="D84" s="10"/>
    </row>
    <row r="85" spans="4:4">
      <c r="D85" s="10"/>
    </row>
    <row r="86" spans="4:4">
      <c r="D86" s="10"/>
    </row>
    <row r="87" spans="4:4">
      <c r="D87" s="10"/>
    </row>
    <row r="88" spans="4:4">
      <c r="D88" s="10"/>
    </row>
    <row r="89" spans="4:4">
      <c r="D89" s="10"/>
    </row>
    <row r="90" spans="4:4">
      <c r="D90" s="10"/>
    </row>
    <row r="91" spans="4:4">
      <c r="D91" s="10"/>
    </row>
    <row r="92" spans="4:4">
      <c r="D92" s="10"/>
    </row>
    <row r="93" spans="4:4">
      <c r="D93" s="10"/>
    </row>
    <row r="94" spans="4:4">
      <c r="D94" s="10"/>
    </row>
    <row r="95" spans="4:4">
      <c r="D95" s="10"/>
    </row>
    <row r="96" spans="4:4">
      <c r="D96" s="10"/>
    </row>
    <row r="97" spans="4:4">
      <c r="D97" s="10"/>
    </row>
    <row r="98" spans="4:4">
      <c r="D98" s="10"/>
    </row>
    <row r="99" spans="4:4">
      <c r="D99" s="10"/>
    </row>
    <row r="100" spans="4:4">
      <c r="D100" s="10"/>
    </row>
    <row r="101" spans="4:4">
      <c r="D101" s="10"/>
    </row>
    <row r="102" spans="4:4">
      <c r="D102" s="10"/>
    </row>
    <row r="103" spans="4:4">
      <c r="D103" s="10"/>
    </row>
    <row r="104" spans="4:4">
      <c r="D104" s="10"/>
    </row>
    <row r="105" spans="4:4">
      <c r="D105" s="10"/>
    </row>
    <row r="106" spans="4:4">
      <c r="D106" s="10"/>
    </row>
    <row r="107" spans="4:4">
      <c r="D107" s="10"/>
    </row>
    <row r="108" spans="4:4">
      <c r="D108" s="10"/>
    </row>
    <row r="109" spans="4:4">
      <c r="D109" s="10"/>
    </row>
    <row r="110" spans="4:4">
      <c r="D110" s="10"/>
    </row>
    <row r="111" spans="4:4">
      <c r="D111" s="10"/>
    </row>
    <row r="112" spans="4:4">
      <c r="D112" s="10"/>
    </row>
    <row r="113" spans="4:4">
      <c r="D113" s="10"/>
    </row>
    <row r="114" spans="4:4">
      <c r="D114" s="10"/>
    </row>
    <row r="115" spans="4:4">
      <c r="D115" s="10"/>
    </row>
    <row r="116" spans="4:4">
      <c r="D116" s="10"/>
    </row>
    <row r="117" spans="4:4">
      <c r="D117" s="10"/>
    </row>
    <row r="118" spans="4:4">
      <c r="D118" s="10"/>
    </row>
    <row r="119" spans="4:4">
      <c r="D119" s="10"/>
    </row>
    <row r="120" spans="4:4">
      <c r="D120" s="10"/>
    </row>
    <row r="121" spans="4:4">
      <c r="D121" s="10"/>
    </row>
    <row r="122" spans="4:4">
      <c r="D122" s="10"/>
    </row>
    <row r="123" spans="4:4">
      <c r="D123" s="10"/>
    </row>
    <row r="124" spans="4:4">
      <c r="D124" s="10"/>
    </row>
    <row r="125" spans="4:4">
      <c r="D125" s="10"/>
    </row>
    <row r="126" spans="4:4">
      <c r="D126" s="10"/>
    </row>
    <row r="127" spans="4:4">
      <c r="D127" s="10"/>
    </row>
    <row r="128" spans="4:4">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algorithmName="SHA-512" hashValue="EbWtd2W1UCYyjsiCmglhmUIDCEj0FX7dbREkV/p5G1jeI9/x+/oTHP3qo5tCGvoL6SppYHM32as/vq4Uu6c2dQ==" saltValue="yr1zWqqRXcCvXqKK1u1xKA=="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DD5C914C7055442B5A2B2D2D45C4AF4" ma:contentTypeVersion="5" ma:contentTypeDescription="Vytvoří nový dokument" ma:contentTypeScope="" ma:versionID="82fa5e58a2d9daea6f634fbde0b8ceba">
  <xsd:schema xmlns:xsd="http://www.w3.org/2001/XMLSchema" xmlns:xs="http://www.w3.org/2001/XMLSchema" xmlns:p="http://schemas.microsoft.com/office/2006/metadata/properties" xmlns:ns2="3441df8f-afa0-4758-a351-cc433efa1668" xmlns:ns3="d5b7150d-5d59-4d78-958d-1b7d8369ccce" targetNamespace="http://schemas.microsoft.com/office/2006/metadata/properties" ma:root="true" ma:fieldsID="bb66f2c513ad98c34a0b900e7bb32d09" ns2:_="" ns3:_="">
    <xsd:import namespace="3441df8f-afa0-4758-a351-cc433efa1668"/>
    <xsd:import namespace="d5b7150d-5d59-4d78-958d-1b7d8369ccc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41df8f-afa0-4758-a351-cc433efa16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b7150d-5d59-4d78-958d-1b7d8369ccce" elementFormDefault="qualified">
    <xsd:import namespace="http://schemas.microsoft.com/office/2006/documentManagement/types"/>
    <xsd:import namespace="http://schemas.microsoft.com/office/infopath/2007/PartnerControls"/>
    <xsd:element name="SharedWithUsers" ma:index="1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844113-DAC7-4338-9043-68D8F38F861D}"/>
</file>

<file path=customXml/itemProps2.xml><?xml version="1.0" encoding="utf-8"?>
<ds:datastoreItem xmlns:ds="http://schemas.openxmlformats.org/officeDocument/2006/customXml" ds:itemID="{DB77758F-8D16-4235-845E-A6987A78A859}"/>
</file>

<file path=customXml/itemProps3.xml><?xml version="1.0" encoding="utf-8"?>
<ds:datastoreItem xmlns:ds="http://schemas.openxmlformats.org/officeDocument/2006/customXml" ds:itemID="{F6BC9E50-1EEB-41F0-8904-3F0FB8F1F2C9}"/>
</file>

<file path=docProps/app.xml><?xml version="1.0" encoding="utf-8"?>
<Properties xmlns="http://schemas.openxmlformats.org/officeDocument/2006/extended-properties" xmlns:vt="http://schemas.openxmlformats.org/officeDocument/2006/docPropsVTypes">
  <Application>Microsoft Excel Online</Application>
  <Manager/>
  <Company>RTS,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Leitgebová Hana</dc:creator>
  <cp:keywords/>
  <dc:description/>
  <cp:lastModifiedBy>jaroslav.fikar@ksusv.cz</cp:lastModifiedBy>
  <cp:revision/>
  <dcterms:created xsi:type="dcterms:W3CDTF">2009-04-08T07:15:50Z</dcterms:created>
  <dcterms:modified xsi:type="dcterms:W3CDTF">2023-11-24T05:17:04Z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0x0101001DD5C914C7055442B5A2B2D2D45C4AF4</vt:lpwstr>
  </property>
</Properties>
</file>